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84" i="1" l="1"/>
  <c r="F284" i="1"/>
  <c r="G100" i="1" l="1"/>
  <c r="G34" i="1"/>
  <c r="I278" i="1" l="1"/>
  <c r="H140" i="1" l="1"/>
  <c r="G222" i="1"/>
  <c r="H132" i="1"/>
  <c r="I240" i="1" l="1"/>
  <c r="I10" i="1" s="1"/>
  <c r="H240" i="1" l="1"/>
  <c r="H10" i="1" s="1"/>
  <c r="H44" i="1" l="1"/>
  <c r="H261" i="1"/>
  <c r="H251" i="1"/>
  <c r="H195" i="1"/>
  <c r="H110" i="1"/>
  <c r="H100" i="1"/>
  <c r="H235" i="1"/>
  <c r="H230" i="1"/>
  <c r="H225" i="1"/>
  <c r="H63" i="1"/>
  <c r="H64" i="1"/>
  <c r="H59" i="1"/>
  <c r="H34" i="1"/>
  <c r="H139" i="1"/>
  <c r="H275" i="1"/>
  <c r="H280" i="1"/>
  <c r="I190" i="1"/>
  <c r="I207" i="1"/>
  <c r="H207" i="1"/>
  <c r="G207" i="1"/>
  <c r="I130" i="1" l="1"/>
  <c r="I129" i="1"/>
  <c r="I127" i="1" s="1"/>
  <c r="I137" i="1"/>
  <c r="I54" i="1"/>
  <c r="H278" i="1"/>
  <c r="H167" i="1"/>
  <c r="H154" i="1" l="1"/>
  <c r="G129" i="1" l="1"/>
  <c r="G78" i="1"/>
  <c r="G81" i="1"/>
  <c r="H190" i="1"/>
  <c r="I202" i="1"/>
  <c r="H202" i="1"/>
  <c r="G190" i="1"/>
  <c r="G202" i="1"/>
  <c r="G153" i="1"/>
  <c r="G72" i="1" s="1"/>
  <c r="G8" i="1" s="1"/>
  <c r="G154" i="1"/>
  <c r="G152" i="1" s="1"/>
  <c r="G162" i="1"/>
  <c r="I72" i="1" l="1"/>
  <c r="H153" i="1"/>
  <c r="I93" i="1"/>
  <c r="I73" i="1" s="1"/>
  <c r="H129" i="1"/>
  <c r="H93" i="1" s="1"/>
  <c r="G86" i="1"/>
  <c r="H86" i="1"/>
  <c r="I86" i="1"/>
  <c r="E86" i="1"/>
  <c r="I81" i="1"/>
  <c r="H81" i="1"/>
  <c r="F88" i="1"/>
  <c r="F86" i="1" s="1"/>
  <c r="H53" i="1"/>
  <c r="H28" i="1" s="1"/>
  <c r="H16" i="1" s="1"/>
  <c r="I53" i="1"/>
  <c r="I28" i="1" s="1"/>
  <c r="I16" i="1" s="1"/>
  <c r="I8" i="1" l="1"/>
  <c r="H128" i="1" l="1"/>
  <c r="H92" i="1" s="1"/>
  <c r="H72" i="1" s="1"/>
  <c r="H130" i="1"/>
  <c r="H94" i="1" s="1"/>
  <c r="H147" i="1"/>
  <c r="H74" i="1" l="1"/>
  <c r="H91" i="1"/>
  <c r="H127" i="1"/>
  <c r="I167" i="1"/>
  <c r="I162" i="1"/>
  <c r="H162" i="1"/>
  <c r="I152" i="1"/>
  <c r="H137" i="1"/>
  <c r="I110" i="1"/>
  <c r="I76" i="1"/>
  <c r="H76" i="1"/>
  <c r="H73" i="1" l="1"/>
  <c r="H152" i="1"/>
  <c r="I44" i="1" l="1"/>
  <c r="H246" i="1" l="1"/>
  <c r="H54" i="1" l="1"/>
  <c r="H51" i="1" s="1"/>
  <c r="H61" i="1"/>
  <c r="I51" i="1"/>
  <c r="F212" i="1"/>
  <c r="G212" i="1"/>
  <c r="H212" i="1"/>
  <c r="I212" i="1"/>
  <c r="G105" i="1"/>
  <c r="G130" i="1" l="1"/>
  <c r="G94" i="1" s="1"/>
  <c r="G54" i="1"/>
  <c r="G29" i="1" s="1"/>
  <c r="G21" i="1"/>
  <c r="G246" i="1"/>
  <c r="I253" i="1" l="1"/>
  <c r="F258" i="1"/>
  <c r="F251" i="1"/>
  <c r="G243" i="1"/>
  <c r="F197" i="1"/>
  <c r="G76" i="1"/>
  <c r="F56" i="1"/>
  <c r="F46" i="1"/>
  <c r="G137" i="1" l="1"/>
  <c r="G93" i="1"/>
  <c r="G73" i="1" s="1"/>
  <c r="G127" i="1"/>
  <c r="G18" i="1"/>
  <c r="G53" i="1"/>
  <c r="G28" i="1" s="1"/>
  <c r="G16" i="1" s="1"/>
  <c r="G61" i="1"/>
  <c r="F105" i="1"/>
  <c r="F100" i="1"/>
  <c r="F39" i="1"/>
  <c r="F36" i="1" s="1"/>
  <c r="F34" i="1"/>
  <c r="G51" i="1" l="1"/>
  <c r="G26" i="1"/>
  <c r="F278" i="1"/>
  <c r="F117" i="1"/>
  <c r="F235" i="1"/>
  <c r="F230" i="1"/>
  <c r="F225" i="1"/>
  <c r="F140" i="1"/>
  <c r="F135" i="1"/>
  <c r="F130" i="1"/>
  <c r="F110" i="1"/>
  <c r="F94" i="1" s="1"/>
  <c r="F74" i="1" s="1"/>
  <c r="F64" i="1"/>
  <c r="F44" i="1"/>
  <c r="F41" i="1" s="1"/>
  <c r="F61" i="1" l="1"/>
  <c r="F54" i="1"/>
  <c r="F51" i="1" s="1"/>
  <c r="F29" i="1"/>
  <c r="F18" i="1" s="1"/>
  <c r="F78" i="1"/>
  <c r="F76" i="1" s="1"/>
  <c r="F129" i="1"/>
  <c r="F93" i="1" s="1"/>
  <c r="F73" i="1" l="1"/>
  <c r="F91" i="1"/>
  <c r="G278" i="1"/>
  <c r="G273" i="1"/>
  <c r="G184" i="1"/>
  <c r="I246" i="1"/>
  <c r="I94" i="1"/>
  <c r="I91" i="1" s="1"/>
  <c r="H29" i="1"/>
  <c r="I29" i="1"/>
  <c r="H26" i="1" l="1"/>
  <c r="H18" i="1"/>
  <c r="H71" i="1"/>
  <c r="G239" i="1"/>
  <c r="G9" i="1" s="1"/>
  <c r="H268" i="1" l="1"/>
  <c r="H241" i="1" s="1"/>
  <c r="H263" i="1"/>
  <c r="H253" i="1"/>
  <c r="G268" i="1"/>
  <c r="G242" i="1"/>
  <c r="G241" i="1"/>
  <c r="G263" i="1"/>
  <c r="G258" i="1"/>
  <c r="G253" i="1"/>
  <c r="G248" i="1"/>
  <c r="G220" i="1"/>
  <c r="G217" i="1" s="1"/>
  <c r="G232" i="1"/>
  <c r="G227" i="1"/>
  <c r="G185" i="1"/>
  <c r="G182" i="1" s="1"/>
  <c r="G197" i="1"/>
  <c r="G192" i="1"/>
  <c r="G132" i="1"/>
  <c r="G91" i="1"/>
  <c r="G112" i="1"/>
  <c r="G107" i="1"/>
  <c r="G102" i="1"/>
  <c r="G97" i="1"/>
  <c r="G237" i="1" l="1"/>
  <c r="G187" i="1"/>
  <c r="G74" i="1"/>
  <c r="G71" i="1" s="1"/>
  <c r="G14" i="1"/>
  <c r="G56" i="1"/>
  <c r="G46" i="1"/>
  <c r="G31" i="1"/>
  <c r="G36" i="1"/>
  <c r="G41" i="1"/>
  <c r="G13" i="1"/>
  <c r="G11" i="1" l="1"/>
  <c r="G7" i="1" s="1"/>
  <c r="H19" i="1" l="1"/>
  <c r="H17" i="1"/>
  <c r="H15" i="1"/>
  <c r="H8" i="1" s="1"/>
  <c r="H66" i="1"/>
  <c r="F26" i="1" l="1"/>
  <c r="F16" i="1"/>
  <c r="F14" i="1" s="1"/>
  <c r="F248" i="1" l="1"/>
  <c r="F253" i="1"/>
  <c r="F246" i="1"/>
  <c r="F241" i="1" s="1"/>
  <c r="F239" i="1"/>
  <c r="F232" i="1"/>
  <c r="F227" i="1"/>
  <c r="F222" i="1"/>
  <c r="F192" i="1"/>
  <c r="F187" i="1"/>
  <c r="F185" i="1"/>
  <c r="F184" i="1"/>
  <c r="F137" i="1"/>
  <c r="F132" i="1"/>
  <c r="F127" i="1"/>
  <c r="F97" i="1"/>
  <c r="F102" i="1"/>
  <c r="F107" i="1"/>
  <c r="F75" i="1"/>
  <c r="F13" i="1" s="1"/>
  <c r="F66" i="1"/>
  <c r="F31" i="1"/>
  <c r="F182" i="1" l="1"/>
  <c r="F237" i="1"/>
  <c r="F71" i="1"/>
  <c r="F220" i="1"/>
  <c r="F217" i="1" s="1"/>
  <c r="F243" i="1"/>
  <c r="F9" i="1"/>
  <c r="F11" i="1" l="1"/>
  <c r="F7" i="1" s="1"/>
  <c r="I268" i="1"/>
  <c r="I241" i="1" s="1"/>
  <c r="I74" i="1" l="1"/>
  <c r="I71" i="1" s="1"/>
  <c r="I247" i="1"/>
  <c r="I243" i="1" s="1"/>
  <c r="H247" i="1"/>
  <c r="H242" i="1" s="1"/>
  <c r="H13" i="1" s="1"/>
  <c r="I263" i="1"/>
  <c r="I273" i="1"/>
  <c r="I239" i="1" s="1"/>
  <c r="H273" i="1"/>
  <c r="H239" i="1" s="1"/>
  <c r="H237" i="1" s="1"/>
  <c r="I258" i="1"/>
  <c r="H258" i="1"/>
  <c r="I248" i="1"/>
  <c r="H248" i="1"/>
  <c r="H243" i="1"/>
  <c r="I242" i="1" l="1"/>
  <c r="I13" i="1" s="1"/>
  <c r="I222" i="1"/>
  <c r="H222" i="1"/>
  <c r="I227" i="1"/>
  <c r="H227" i="1"/>
  <c r="I232" i="1"/>
  <c r="H232" i="1"/>
  <c r="I184" i="1"/>
  <c r="I9" i="1" s="1"/>
  <c r="H184" i="1"/>
  <c r="H9" i="1" s="1"/>
  <c r="I187" i="1"/>
  <c r="I185" i="1" s="1"/>
  <c r="H187" i="1"/>
  <c r="H185" i="1" s="1"/>
  <c r="I192" i="1"/>
  <c r="H192" i="1"/>
  <c r="I197" i="1"/>
  <c r="H197" i="1"/>
  <c r="I132" i="1"/>
  <c r="I112" i="1"/>
  <c r="H112" i="1"/>
  <c r="I107" i="1"/>
  <c r="H107" i="1"/>
  <c r="I102" i="1"/>
  <c r="H102" i="1"/>
  <c r="I97" i="1"/>
  <c r="H97" i="1"/>
  <c r="I66" i="1"/>
  <c r="I17" i="1" s="1"/>
  <c r="I61" i="1"/>
  <c r="I56" i="1"/>
  <c r="H56" i="1"/>
  <c r="I46" i="1"/>
  <c r="H46" i="1"/>
  <c r="I41" i="1"/>
  <c r="H41" i="1"/>
  <c r="I36" i="1"/>
  <c r="H36" i="1"/>
  <c r="I31" i="1"/>
  <c r="H31" i="1"/>
  <c r="I26" i="1"/>
  <c r="I18" i="1" s="1"/>
  <c r="H14" i="1"/>
  <c r="I21" i="1"/>
  <c r="H21" i="1"/>
  <c r="I237" i="1" l="1"/>
  <c r="H182" i="1"/>
  <c r="H11" i="1"/>
  <c r="I182" i="1"/>
  <c r="I220" i="1"/>
  <c r="I217" i="1" s="1"/>
  <c r="H220" i="1"/>
  <c r="H217" i="1" s="1"/>
  <c r="I14" i="1"/>
  <c r="I11" i="1" l="1"/>
  <c r="I7" i="1" s="1"/>
  <c r="H7" i="1"/>
</calcChain>
</file>

<file path=xl/sharedStrings.xml><?xml version="1.0" encoding="utf-8"?>
<sst xmlns="http://schemas.openxmlformats.org/spreadsheetml/2006/main" count="696" uniqueCount="137">
  <si>
    <t>N п/п</t>
  </si>
  <si>
    <t>Наименование подпрограммы, программы</t>
  </si>
  <si>
    <t>Источники ресурсного обеспечения</t>
  </si>
  <si>
    <t>ГРБС</t>
  </si>
  <si>
    <t>Оценка расходов (тыс. руб.), годы</t>
  </si>
  <si>
    <t>Всего</t>
  </si>
  <si>
    <t>федеральный бюджет (субсидии, субвенции, иные межбюджетные трансферты)</t>
  </si>
  <si>
    <t>краевой бюджет</t>
  </si>
  <si>
    <t>бюджет Хасанского муниципального района</t>
  </si>
  <si>
    <t>иные внебюджетные источники</t>
  </si>
  <si>
    <t>Подпрограмма N 1 "Развитие системы дошкольного образования"</t>
  </si>
  <si>
    <t>1.1.</t>
  </si>
  <si>
    <t>Основное мероприятие 1</t>
  </si>
  <si>
    <t>Предоставление общедоступного бесплатного дошкольного образования по основным общеобразовательным программам в муниципальных дошкольных образовательных учреждениях Хасанского муниципального района</t>
  </si>
  <si>
    <t>1.2.</t>
  </si>
  <si>
    <t>Основное мероприятие 2</t>
  </si>
  <si>
    <t>Создание условий для предоставления дошкольного образования на территории Хасанского муниципального района</t>
  </si>
  <si>
    <t>1.2.1.</t>
  </si>
  <si>
    <t>Мероприятие 2.1</t>
  </si>
  <si>
    <t>Расходы на обеспечение деятельности казенных дошкольных образовательных учреждений</t>
  </si>
  <si>
    <t>1.2.2.</t>
  </si>
  <si>
    <t>Мероприятие 2.2</t>
  </si>
  <si>
    <t>Расходы на приобретение коммунальных услуг</t>
  </si>
  <si>
    <t>1.2.3.</t>
  </si>
  <si>
    <t>Мероприятие 2.3</t>
  </si>
  <si>
    <t>Материально-техническое обеспечение учреждений</t>
  </si>
  <si>
    <t>1.2.4.</t>
  </si>
  <si>
    <t>Мероприятие 2.4</t>
  </si>
  <si>
    <t>Материально-техническое обеспечение учреждений непосредственно связанного с присмотром и уходом за детьми</t>
  </si>
  <si>
    <t>1.2.5.</t>
  </si>
  <si>
    <t>Мероприятие 2.5</t>
  </si>
  <si>
    <t>Выполнение текущего, капитального ремонта  и благоустройство территорий муниципальных образовательных организаций, оказывающих услуги дошкольного образования</t>
  </si>
  <si>
    <t>1.2.5.1</t>
  </si>
  <si>
    <t>Выполнение текущего ремонта  и благоустройство территорий муниципальных образовательных организаций, оказывающих услуги дошкольного образования</t>
  </si>
  <si>
    <t>1.2.5.2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</si>
  <si>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</si>
  <si>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1.3.</t>
  </si>
  <si>
    <t>Подпрограмма N 2 "Развитие системы общего образования"</t>
  </si>
  <si>
    <t>2.1.</t>
  </si>
  <si>
    <t>Реализация образовательных программ начального общего, основного общего и среднего общего образования</t>
  </si>
  <si>
    <t>2.2.</t>
  </si>
  <si>
    <t xml:space="preserve">Создание условий для предоставления начального общего, основного общего и среднего общего образования </t>
  </si>
  <si>
    <t>2.2.1.</t>
  </si>
  <si>
    <t>Мероприятие 2.1.</t>
  </si>
  <si>
    <t>Расходы на обеспечение деятельности муниципальных общеобразовательных  учреждений</t>
  </si>
  <si>
    <t>2.2.2.</t>
  </si>
  <si>
    <t>Мероприятие 2.2.</t>
  </si>
  <si>
    <t>2.2.3.</t>
  </si>
  <si>
    <t>Мероприятие 2.3.</t>
  </si>
  <si>
    <t>Мероприятия, направленные на материально-техническое обеспечение учреждений</t>
  </si>
  <si>
    <t>2.2.4.</t>
  </si>
  <si>
    <t>Мероприятие 2.4.</t>
  </si>
  <si>
    <t>Материально-техническое обеспечение учреждений непосредственно связанного с присмотром и уходом за детьми в дошкольных группах общеобразовательных учреждений</t>
  </si>
  <si>
    <t>Мероприятие 2.5.</t>
  </si>
  <si>
    <t>Расходы на мероприятия проводимые за счет иных источников</t>
  </si>
  <si>
    <t>2.2.6.</t>
  </si>
  <si>
    <t>Мероприятие 2.6.</t>
  </si>
  <si>
    <t>Приобретение школьных автобусов</t>
  </si>
  <si>
    <t>2.2.7.</t>
  </si>
  <si>
    <t>Мероприятие 2.7.</t>
  </si>
  <si>
    <t>Выполнение текущего, капитального  ремонта зданий муниципальных общеобразовательных учреждений</t>
  </si>
  <si>
    <t>2.2.7.1</t>
  </si>
  <si>
    <t>Выполнение текущего ремонта зданий муниципальных общеобразовательных учреждений</t>
  </si>
  <si>
    <t>2.2.7.2</t>
  </si>
  <si>
    <t>Капитальный ремонт зданий муниципальных общеобразовательных учреждений</t>
  </si>
  <si>
    <t>2.3.</t>
  </si>
  <si>
    <t>Основное мероприятие 3</t>
  </si>
  <si>
    <t>Обеспечение бесплатным питанием детей, обучающихся в муниципальных общеобразовательных организациях за счет средств краевого бюджета</t>
  </si>
  <si>
    <t>Расходы на обеспечение обучающихся в младших классах  (1-4 включительно) бесплатным питанием</t>
  </si>
  <si>
    <t>2.5.</t>
  </si>
  <si>
    <t>Основное мероприятие 5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</si>
  <si>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</si>
  <si>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2.6.</t>
  </si>
  <si>
    <t>Основное мероприятие 6</t>
  </si>
  <si>
    <t>Подготовка и повышение квалификации педагогических работников</t>
  </si>
  <si>
    <t>Подпрограмма N 3 "Развитие системы дополнительного образования»</t>
  </si>
  <si>
    <t>3.1.</t>
  </si>
  <si>
    <t xml:space="preserve">Реализация дополнительных общеобразовательных программ </t>
  </si>
  <si>
    <t>3.1.1.</t>
  </si>
  <si>
    <t>Мероприятие 1.1</t>
  </si>
  <si>
    <t>Расходы на обеспечение деятельности (оказание услуг) муниципальных учреждений</t>
  </si>
  <si>
    <t>3.1.2.</t>
  </si>
  <si>
    <t>3.2.</t>
  </si>
  <si>
    <t>Организация отдыха и оздоровления детей</t>
  </si>
  <si>
    <t>Подпрограмма «Безопасность образовательных учреждений»</t>
  </si>
  <si>
    <t>4.1.</t>
  </si>
  <si>
    <t>4.2.</t>
  </si>
  <si>
    <t>Основное мероприятие 2 Мероприятия по обеспечению требований пожарной безопасности</t>
  </si>
  <si>
    <t>4.3.</t>
  </si>
  <si>
    <t>Основное мероприятие 3  Мероприятия по исполнению норм в области охраны труда</t>
  </si>
  <si>
    <t xml:space="preserve">Отдельные мероприятия: </t>
  </si>
  <si>
    <t>5.1.</t>
  </si>
  <si>
    <t>Руководство и управление в сфере образования.</t>
  </si>
  <si>
    <t>5.1.1.</t>
  </si>
  <si>
    <t>Расходы на обеспечение деятельности МКУ «Управления образования»</t>
  </si>
  <si>
    <t>5.1.2.</t>
  </si>
  <si>
    <t>Мероприятие 1.2.</t>
  </si>
  <si>
    <t>5.1.3.</t>
  </si>
  <si>
    <t>Мероприятие 1.3.</t>
  </si>
  <si>
    <t>Мероприятия направленные на материально-техническое обеспечение учреждения</t>
  </si>
  <si>
    <t>Расходы на мероприятия, проводимые за счет иных источников</t>
  </si>
  <si>
    <t>5.2.</t>
  </si>
  <si>
    <t>Выявление и поддержка одаренных детей и молодежи</t>
  </si>
  <si>
    <t>5.3.</t>
  </si>
  <si>
    <t>Компенсация части родительской платы за присмотр и уход за ребенком в образовательных учреждениях.</t>
  </si>
  <si>
    <t>5.4.</t>
  </si>
  <si>
    <t xml:space="preserve">Основное мероприятие 1 </t>
  </si>
  <si>
    <t>Мероприятие по профилактике терроризма и экстремизма</t>
  </si>
  <si>
    <t>5.1.4.</t>
  </si>
  <si>
    <t>011</t>
  </si>
  <si>
    <t>018</t>
  </si>
  <si>
    <t>2.2.5</t>
  </si>
  <si>
    <t>2.3.1.</t>
  </si>
  <si>
    <t>2.3.2.</t>
  </si>
  <si>
    <t>2.2.7.3.</t>
  </si>
  <si>
    <t>Капитальный ремонт спортивных залов общеобразовательных учреждений расположенных в сельской местности и рабочих поселках</t>
  </si>
  <si>
    <t>3.1.3.</t>
  </si>
  <si>
    <t>Расходы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</si>
  <si>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Обеспечение бесплатным питанием обучающихся,получающих начальное общее образование в муниципальных общеобразовательных организациях софинансируемые за счет средств федерального бюджета</t>
  </si>
  <si>
    <t>Расходы на обеспечение питанием детей, обучающихся в муниципальных общеобразовательных организациях, за счет средств краевого бюджета</t>
  </si>
  <si>
    <t>2.2.7.4</t>
  </si>
  <si>
    <t>Благоустройство зданий общеобразовательных организаций в целях соблюдения требований к воздушно-тепловому режиму, водоснабжению и канализации</t>
  </si>
  <si>
    <t>2.1.1.</t>
  </si>
  <si>
    <t>2.1.2.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</si>
  <si>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 за счет средств федерального бюджета</t>
  </si>
  <si>
    <t>Расходы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за счет средств субвенций из краевого бюджета</t>
  </si>
  <si>
    <t>2.3.3</t>
  </si>
  <si>
    <t>Мероприятития, направленные на материально-техническое обеспечение учреждений</t>
  </si>
  <si>
    <t xml:space="preserve">Приложение №5  к муниципальной программе "Развитие образования Хасанского муниципального района" на 2018-2022 годы, утвержденной постановлением администрации Хасанского муниципального района, утвержденной постановлением администрации Хасанского муниципального района                                                  от 18.09.2017  №865-па                                                   </t>
  </si>
  <si>
    <t>Информация о ресурсном обеспечении муниципальной  программы  за счет средств бюджета Хасанского муниципальнорго района и прогнозная оценка привлекаемых на реализацию ее целей средств федерального, краевого бюджета, бюджетов государственных внебюджетных  фондов, иных внебюджетных источников "Развитие образования Хасанского муниципального района" на 2018-2022 годы"</t>
  </si>
  <si>
    <t>Муниципальная программа «Развитие образования Хасанского муниципального района» на 2018-2022 годы</t>
  </si>
  <si>
    <t>Федеральный проект "Современная школа" Обеспечение мер социальной поддержки педагогическим работникам муниципальных образовательных организаций</t>
  </si>
  <si>
    <t>3.1.4.</t>
  </si>
  <si>
    <t>Расходы на содержание физкультурно-спортивного комплекса</t>
  </si>
  <si>
    <t>Приложение № 3 к постановлению администрации Хасанского муниципального района от 17.12.2021 № 980-па</t>
  </si>
  <si>
    <t xml:space="preserve">Расходы на обеспечение мер социальной поддержки студентам, обучающимся  в высших или средних профессиональных учебных заведениях и получающих педагогическую специальность </t>
  </si>
  <si>
    <t>5.5.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</si>
</sst>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2" fontId="1" fillId="0" borderId="0" xfId="0" applyNumberFormat="1" applyFont="1"/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7" xfId="0" applyNumberFormat="1" applyFont="1" applyBorder="1" applyAlignment="1">
      <alignment vertical="center" wrapText="1"/>
    </xf>
    <xf numFmtId="49" fontId="1" fillId="0" borderId="2" xfId="0" applyNumberFormat="1" applyFont="1" applyBorder="1" applyAlignment="1">
      <alignment vertical="center" wrapText="1"/>
    </xf>
    <xf numFmtId="0" fontId="1" fillId="0" borderId="7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8"/>
  <sheetViews>
    <sheetView tabSelected="1" workbookViewId="0">
      <pane xSplit="3" ySplit="6" topLeftCell="D277" activePane="bottomRight" state="frozen"/>
      <selection pane="topRight" activeCell="D1" sqref="D1"/>
      <selection pane="bottomLeft" activeCell="A7" sqref="A7"/>
      <selection pane="bottomRight" activeCell="B284" sqref="B284:B288"/>
    </sheetView>
  </sheetViews>
  <sheetFormatPr defaultRowHeight="12.75" x14ac:dyDescent="0.2"/>
  <cols>
    <col min="1" max="1" width="5.5703125" style="10" customWidth="1"/>
    <col min="2" max="2" width="36.7109375" style="2" customWidth="1"/>
    <col min="3" max="3" width="35.85546875" style="2" customWidth="1"/>
    <col min="4" max="4" width="11.85546875" style="17" customWidth="1"/>
    <col min="5" max="5" width="13.85546875" style="9" customWidth="1"/>
    <col min="6" max="6" width="14.5703125" style="22" customWidth="1"/>
    <col min="7" max="7" width="13.140625" style="22" customWidth="1"/>
    <col min="8" max="8" width="12.5703125" style="25" customWidth="1"/>
    <col min="9" max="9" width="13.28515625" style="25" customWidth="1"/>
    <col min="10" max="16384" width="9.140625" style="1"/>
  </cols>
  <sheetData>
    <row r="1" spans="1:12" ht="31.5" customHeight="1" x14ac:dyDescent="0.2">
      <c r="E1" s="75" t="s">
        <v>134</v>
      </c>
      <c r="F1" s="75"/>
      <c r="G1" s="75"/>
      <c r="H1" s="75"/>
      <c r="I1" s="75"/>
    </row>
    <row r="2" spans="1:12" ht="69.75" customHeight="1" x14ac:dyDescent="0.2">
      <c r="E2" s="75" t="s">
        <v>128</v>
      </c>
      <c r="F2" s="75"/>
      <c r="G2" s="75"/>
      <c r="H2" s="75"/>
      <c r="I2" s="75"/>
    </row>
    <row r="3" spans="1:12" ht="42" customHeight="1" x14ac:dyDescent="0.2">
      <c r="B3" s="81" t="s">
        <v>129</v>
      </c>
      <c r="C3" s="81"/>
      <c r="D3" s="81"/>
      <c r="E3" s="81"/>
      <c r="F3" s="81"/>
      <c r="G3" s="81"/>
      <c r="H3" s="81"/>
      <c r="I3" s="81"/>
    </row>
    <row r="4" spans="1:12" ht="17.25" customHeight="1" x14ac:dyDescent="0.2">
      <c r="A4" s="74" t="s">
        <v>0</v>
      </c>
      <c r="B4" s="76" t="s">
        <v>1</v>
      </c>
      <c r="C4" s="76" t="s">
        <v>2</v>
      </c>
      <c r="D4" s="74" t="s">
        <v>3</v>
      </c>
      <c r="E4" s="78" t="s">
        <v>4</v>
      </c>
      <c r="F4" s="79"/>
      <c r="G4" s="79"/>
      <c r="H4" s="79"/>
      <c r="I4" s="80"/>
    </row>
    <row r="5" spans="1:12" ht="18.75" customHeight="1" x14ac:dyDescent="0.2">
      <c r="A5" s="74"/>
      <c r="B5" s="77"/>
      <c r="C5" s="77"/>
      <c r="D5" s="74"/>
      <c r="E5" s="3">
        <v>2018</v>
      </c>
      <c r="F5" s="19">
        <v>2019</v>
      </c>
      <c r="G5" s="19">
        <v>2020</v>
      </c>
      <c r="H5" s="26">
        <v>2021</v>
      </c>
      <c r="I5" s="26">
        <v>2022</v>
      </c>
    </row>
    <row r="6" spans="1:12" x14ac:dyDescent="0.2">
      <c r="A6" s="4">
        <v>1</v>
      </c>
      <c r="B6" s="3">
        <v>2</v>
      </c>
      <c r="C6" s="3">
        <v>3</v>
      </c>
      <c r="D6" s="11">
        <v>4</v>
      </c>
      <c r="E6" s="3">
        <v>5</v>
      </c>
      <c r="F6" s="19">
        <v>6</v>
      </c>
      <c r="G6" s="19">
        <v>7</v>
      </c>
      <c r="H6" s="26">
        <v>8</v>
      </c>
      <c r="I6" s="26">
        <v>9</v>
      </c>
    </row>
    <row r="7" spans="1:12" x14ac:dyDescent="0.2">
      <c r="A7" s="74"/>
      <c r="B7" s="73" t="s">
        <v>130</v>
      </c>
      <c r="C7" s="5" t="s">
        <v>5</v>
      </c>
      <c r="D7" s="18"/>
      <c r="E7" s="14">
        <v>438324.7</v>
      </c>
      <c r="F7" s="20">
        <f>F9+F10+F11+F12+F13</f>
        <v>522369.03</v>
      </c>
      <c r="G7" s="20">
        <f>G9+G10+G11+G12+G13+G8</f>
        <v>515330.94</v>
      </c>
      <c r="H7" s="27">
        <f>H9+H10+H11+H12+H13+H8</f>
        <v>623237.94000000006</v>
      </c>
      <c r="I7" s="27">
        <f>I9+I10+I11+I12+I13+I8</f>
        <v>632816.24</v>
      </c>
      <c r="K7" s="23"/>
    </row>
    <row r="8" spans="1:12" ht="40.5" customHeight="1" x14ac:dyDescent="0.2">
      <c r="A8" s="74"/>
      <c r="B8" s="73"/>
      <c r="C8" s="29" t="s">
        <v>6</v>
      </c>
      <c r="D8" s="11" t="s">
        <v>109</v>
      </c>
      <c r="E8" s="15">
        <v>0</v>
      </c>
      <c r="F8" s="24">
        <v>0</v>
      </c>
      <c r="G8" s="37">
        <f>G15+G72+G183+G218+G238</f>
        <v>14378</v>
      </c>
      <c r="H8" s="28">
        <f>H15+H72++H183+H218+H238</f>
        <v>57707.59</v>
      </c>
      <c r="I8" s="28">
        <f>I15+I72++I183+I218+I238</f>
        <v>36155.300000000003</v>
      </c>
    </row>
    <row r="9" spans="1:12" x14ac:dyDescent="0.2">
      <c r="A9" s="74"/>
      <c r="B9" s="73"/>
      <c r="C9" s="56" t="s">
        <v>7</v>
      </c>
      <c r="D9" s="11" t="s">
        <v>109</v>
      </c>
      <c r="E9" s="15">
        <v>238720.9</v>
      </c>
      <c r="F9" s="24">
        <f>F16+F73+F184+F219+F239</f>
        <v>297656.07</v>
      </c>
      <c r="G9" s="28">
        <f>G16+G73+G184+G239</f>
        <v>285673.38</v>
      </c>
      <c r="H9" s="28">
        <f>H16+H73+H184+H239</f>
        <v>293117.75000000006</v>
      </c>
      <c r="I9" s="28">
        <f>I16+I73+I184+I239</f>
        <v>327046.62</v>
      </c>
      <c r="J9" s="23"/>
    </row>
    <row r="10" spans="1:12" x14ac:dyDescent="0.2">
      <c r="A10" s="74"/>
      <c r="B10" s="73"/>
      <c r="C10" s="56"/>
      <c r="D10" s="11" t="s">
        <v>110</v>
      </c>
      <c r="E10" s="15">
        <v>0</v>
      </c>
      <c r="F10" s="24">
        <v>3968</v>
      </c>
      <c r="G10" s="37">
        <v>0</v>
      </c>
      <c r="H10" s="28">
        <f>H240</f>
        <v>397.27</v>
      </c>
      <c r="I10" s="28">
        <f>I240</f>
        <v>120</v>
      </c>
    </row>
    <row r="11" spans="1:12" x14ac:dyDescent="0.2">
      <c r="A11" s="74"/>
      <c r="B11" s="73"/>
      <c r="C11" s="56" t="s">
        <v>8</v>
      </c>
      <c r="D11" s="11" t="s">
        <v>109</v>
      </c>
      <c r="E11" s="15">
        <v>199243.8</v>
      </c>
      <c r="F11" s="24">
        <f>F18+F74+F185+F220+F241</f>
        <v>220240.96</v>
      </c>
      <c r="G11" s="37">
        <f>G18+G74+G185+G220+G241</f>
        <v>215159.56</v>
      </c>
      <c r="H11" s="28">
        <f>H18+H74+H185+H220+H241</f>
        <v>272015.33</v>
      </c>
      <c r="I11" s="28">
        <f>I18+I74+I185+I220+I241</f>
        <v>269494.32</v>
      </c>
      <c r="J11" s="23"/>
    </row>
    <row r="12" spans="1:12" x14ac:dyDescent="0.2">
      <c r="A12" s="74"/>
      <c r="B12" s="73"/>
      <c r="C12" s="56"/>
      <c r="D12" s="11" t="s">
        <v>110</v>
      </c>
      <c r="E12" s="15">
        <v>0</v>
      </c>
      <c r="F12" s="24">
        <v>32</v>
      </c>
      <c r="G12" s="37">
        <v>0</v>
      </c>
      <c r="H12" s="28">
        <v>0</v>
      </c>
      <c r="I12" s="28">
        <v>0</v>
      </c>
    </row>
    <row r="13" spans="1:12" x14ac:dyDescent="0.2">
      <c r="A13" s="74"/>
      <c r="B13" s="73"/>
      <c r="C13" s="6" t="s">
        <v>9</v>
      </c>
      <c r="D13" s="11" t="s">
        <v>109</v>
      </c>
      <c r="E13" s="15">
        <v>360</v>
      </c>
      <c r="F13" s="24">
        <f>F20+F75+F186+F221+F242</f>
        <v>472</v>
      </c>
      <c r="G13" s="37">
        <f>G20+G75+G186+G221+G242</f>
        <v>120</v>
      </c>
      <c r="H13" s="28">
        <f>H20+H75+H186+H221+H242</f>
        <v>0</v>
      </c>
      <c r="I13" s="28">
        <f>I20+I75+I186+I221+I242</f>
        <v>0</v>
      </c>
      <c r="J13" s="23"/>
    </row>
    <row r="14" spans="1:12" x14ac:dyDescent="0.2">
      <c r="A14" s="62">
        <v>1</v>
      </c>
      <c r="B14" s="73" t="s">
        <v>10</v>
      </c>
      <c r="C14" s="6" t="s">
        <v>5</v>
      </c>
      <c r="D14" s="11" t="s">
        <v>109</v>
      </c>
      <c r="E14" s="14">
        <v>163541.1</v>
      </c>
      <c r="F14" s="20">
        <f>F16+F17+F18+F19</f>
        <v>193338.37</v>
      </c>
      <c r="G14" s="20">
        <f>G16+G18</f>
        <v>187477.72</v>
      </c>
      <c r="H14" s="27">
        <f>H16+H18+H15+H19+H17</f>
        <v>209894.58000000002</v>
      </c>
      <c r="I14" s="27">
        <f>I16+I18+I17</f>
        <v>199170</v>
      </c>
      <c r="J14" s="23"/>
      <c r="L14" s="23"/>
    </row>
    <row r="15" spans="1:12" ht="38.25" x14ac:dyDescent="0.2">
      <c r="A15" s="62"/>
      <c r="B15" s="73"/>
      <c r="C15" s="6" t="s">
        <v>6</v>
      </c>
      <c r="D15" s="11" t="s">
        <v>110</v>
      </c>
      <c r="E15" s="15">
        <v>0</v>
      </c>
      <c r="F15" s="24">
        <v>0</v>
      </c>
      <c r="G15" s="37">
        <v>0</v>
      </c>
      <c r="H15" s="28">
        <f>H67</f>
        <v>0</v>
      </c>
      <c r="I15" s="28">
        <v>0</v>
      </c>
    </row>
    <row r="16" spans="1:12" x14ac:dyDescent="0.2">
      <c r="A16" s="62"/>
      <c r="B16" s="73"/>
      <c r="C16" s="56" t="s">
        <v>7</v>
      </c>
      <c r="D16" s="11" t="s">
        <v>109</v>
      </c>
      <c r="E16" s="15">
        <v>78966.899999999994</v>
      </c>
      <c r="F16" s="24">
        <f>F23+F28</f>
        <v>94309</v>
      </c>
      <c r="G16" s="37">
        <f>G23+G28</f>
        <v>97102.38</v>
      </c>
      <c r="H16" s="43">
        <f>H23+H28</f>
        <v>102359.01999999999</v>
      </c>
      <c r="I16" s="43">
        <f>I23+I28</f>
        <v>103381.65</v>
      </c>
    </row>
    <row r="17" spans="1:9" x14ac:dyDescent="0.2">
      <c r="A17" s="62"/>
      <c r="B17" s="73"/>
      <c r="C17" s="56"/>
      <c r="D17" s="11" t="s">
        <v>110</v>
      </c>
      <c r="E17" s="15">
        <v>0</v>
      </c>
      <c r="F17" s="24">
        <v>3968</v>
      </c>
      <c r="G17" s="37">
        <v>0</v>
      </c>
      <c r="H17" s="28">
        <f>H68</f>
        <v>0</v>
      </c>
      <c r="I17" s="28">
        <f>I66</f>
        <v>0</v>
      </c>
    </row>
    <row r="18" spans="1:9" x14ac:dyDescent="0.2">
      <c r="A18" s="62"/>
      <c r="B18" s="73"/>
      <c r="C18" s="56" t="s">
        <v>8</v>
      </c>
      <c r="D18" s="11" t="s">
        <v>109</v>
      </c>
      <c r="E18" s="15">
        <v>84574.2</v>
      </c>
      <c r="F18" s="24">
        <f>F24++F29</f>
        <v>95029.37</v>
      </c>
      <c r="G18" s="37">
        <f>G29</f>
        <v>90375.34</v>
      </c>
      <c r="H18" s="28">
        <f>H29</f>
        <v>107535.56000000001</v>
      </c>
      <c r="I18" s="28">
        <f>I26</f>
        <v>95788.35000000002</v>
      </c>
    </row>
    <row r="19" spans="1:9" x14ac:dyDescent="0.2">
      <c r="A19" s="62"/>
      <c r="B19" s="73"/>
      <c r="C19" s="56"/>
      <c r="D19" s="11" t="s">
        <v>110</v>
      </c>
      <c r="E19" s="15">
        <v>0</v>
      </c>
      <c r="F19" s="24">
        <v>32</v>
      </c>
      <c r="G19" s="37">
        <v>0</v>
      </c>
      <c r="H19" s="28">
        <f>H69</f>
        <v>0</v>
      </c>
      <c r="I19" s="28">
        <v>0</v>
      </c>
    </row>
    <row r="20" spans="1:9" x14ac:dyDescent="0.2">
      <c r="A20" s="62"/>
      <c r="B20" s="73"/>
      <c r="C20" s="6" t="s">
        <v>9</v>
      </c>
      <c r="D20" s="11" t="s">
        <v>109</v>
      </c>
      <c r="E20" s="15">
        <v>0</v>
      </c>
      <c r="F20" s="24">
        <v>0</v>
      </c>
      <c r="G20" s="37">
        <v>0</v>
      </c>
      <c r="H20" s="28">
        <v>0</v>
      </c>
      <c r="I20" s="28">
        <v>0</v>
      </c>
    </row>
    <row r="21" spans="1:9" x14ac:dyDescent="0.2">
      <c r="A21" s="58" t="s">
        <v>11</v>
      </c>
      <c r="B21" s="8" t="s">
        <v>12</v>
      </c>
      <c r="C21" s="6" t="s">
        <v>5</v>
      </c>
      <c r="D21" s="11" t="s">
        <v>109</v>
      </c>
      <c r="E21" s="15">
        <v>78966.899999999994</v>
      </c>
      <c r="F21" s="24">
        <v>94009</v>
      </c>
      <c r="G21" s="37">
        <f>G23</f>
        <v>91404.86</v>
      </c>
      <c r="H21" s="28">
        <f>H23</f>
        <v>98082.79</v>
      </c>
      <c r="I21" s="28">
        <f>I23</f>
        <v>103381.65</v>
      </c>
    </row>
    <row r="22" spans="1:9" ht="41.25" customHeight="1" x14ac:dyDescent="0.2">
      <c r="A22" s="58"/>
      <c r="B22" s="67" t="s">
        <v>13</v>
      </c>
      <c r="C22" s="6" t="s">
        <v>6</v>
      </c>
      <c r="D22" s="11" t="s">
        <v>109</v>
      </c>
      <c r="E22" s="15">
        <v>0</v>
      </c>
      <c r="F22" s="24">
        <v>0</v>
      </c>
      <c r="G22" s="37">
        <v>0</v>
      </c>
      <c r="H22" s="28">
        <v>0</v>
      </c>
      <c r="I22" s="28">
        <v>0</v>
      </c>
    </row>
    <row r="23" spans="1:9" x14ac:dyDescent="0.2">
      <c r="A23" s="58"/>
      <c r="B23" s="56"/>
      <c r="C23" s="6" t="s">
        <v>7</v>
      </c>
      <c r="D23" s="11" t="s">
        <v>109</v>
      </c>
      <c r="E23" s="15">
        <v>78966.899999999994</v>
      </c>
      <c r="F23" s="24">
        <v>94009</v>
      </c>
      <c r="G23" s="37">
        <v>91404.86</v>
      </c>
      <c r="H23" s="43">
        <v>98082.79</v>
      </c>
      <c r="I23" s="43">
        <v>103381.65</v>
      </c>
    </row>
    <row r="24" spans="1:9" ht="25.5" x14ac:dyDescent="0.2">
      <c r="A24" s="58"/>
      <c r="B24" s="56"/>
      <c r="C24" s="6" t="s">
        <v>8</v>
      </c>
      <c r="D24" s="11" t="s">
        <v>109</v>
      </c>
      <c r="E24" s="15">
        <v>0</v>
      </c>
      <c r="F24" s="24">
        <v>0</v>
      </c>
      <c r="G24" s="37">
        <v>0</v>
      </c>
      <c r="H24" s="28">
        <v>0</v>
      </c>
      <c r="I24" s="28">
        <v>0</v>
      </c>
    </row>
    <row r="25" spans="1:9" x14ac:dyDescent="0.2">
      <c r="A25" s="58"/>
      <c r="B25" s="56"/>
      <c r="C25" s="6" t="s">
        <v>9</v>
      </c>
      <c r="D25" s="11" t="s">
        <v>109</v>
      </c>
      <c r="E25" s="15">
        <v>0</v>
      </c>
      <c r="F25" s="24">
        <v>0</v>
      </c>
      <c r="G25" s="37">
        <v>0</v>
      </c>
      <c r="H25" s="28">
        <v>0</v>
      </c>
      <c r="I25" s="28">
        <v>0</v>
      </c>
    </row>
    <row r="26" spans="1:9" x14ac:dyDescent="0.2">
      <c r="A26" s="58" t="s">
        <v>14</v>
      </c>
      <c r="B26" s="8" t="s">
        <v>15</v>
      </c>
      <c r="C26" s="6" t="s">
        <v>5</v>
      </c>
      <c r="D26" s="11" t="s">
        <v>109</v>
      </c>
      <c r="E26" s="15">
        <v>84574.2</v>
      </c>
      <c r="F26" s="24">
        <f>F28+F29</f>
        <v>95329.37</v>
      </c>
      <c r="G26" s="37">
        <f>G29+G28</f>
        <v>96072.86</v>
      </c>
      <c r="H26" s="28">
        <f>H29+H28</f>
        <v>111811.79000000001</v>
      </c>
      <c r="I26" s="28">
        <f>I29</f>
        <v>95788.35000000002</v>
      </c>
    </row>
    <row r="27" spans="1:9" ht="38.25" x14ac:dyDescent="0.2">
      <c r="A27" s="58"/>
      <c r="B27" s="67" t="s">
        <v>16</v>
      </c>
      <c r="C27" s="6" t="s">
        <v>6</v>
      </c>
      <c r="D27" s="11" t="s">
        <v>109</v>
      </c>
      <c r="E27" s="15">
        <v>0</v>
      </c>
      <c r="F27" s="24">
        <v>0</v>
      </c>
      <c r="G27" s="37">
        <v>0</v>
      </c>
      <c r="H27" s="28">
        <v>0</v>
      </c>
      <c r="I27" s="28">
        <v>0</v>
      </c>
    </row>
    <row r="28" spans="1:9" x14ac:dyDescent="0.2">
      <c r="A28" s="58"/>
      <c r="B28" s="56"/>
      <c r="C28" s="6" t="s">
        <v>7</v>
      </c>
      <c r="D28" s="11" t="s">
        <v>109</v>
      </c>
      <c r="E28" s="15">
        <v>0</v>
      </c>
      <c r="F28" s="24">
        <v>300</v>
      </c>
      <c r="G28" s="37">
        <f>G33++G38+G43+G48+G53</f>
        <v>5697.52</v>
      </c>
      <c r="H28" s="43">
        <f t="shared" ref="H28:I28" si="0">H33++H38+H43+H48+H53</f>
        <v>4276.2300000000005</v>
      </c>
      <c r="I28" s="43">
        <f t="shared" si="0"/>
        <v>0</v>
      </c>
    </row>
    <row r="29" spans="1:9" ht="25.5" x14ac:dyDescent="0.2">
      <c r="A29" s="58"/>
      <c r="B29" s="56"/>
      <c r="C29" s="6" t="s">
        <v>8</v>
      </c>
      <c r="D29" s="11" t="s">
        <v>109</v>
      </c>
      <c r="E29" s="15">
        <v>84574.2</v>
      </c>
      <c r="F29" s="24">
        <f>F34+F39+F44+F49+F54</f>
        <v>95029.37</v>
      </c>
      <c r="G29" s="37">
        <f>G34+G39+G44+G49+G54</f>
        <v>90375.34</v>
      </c>
      <c r="H29" s="43">
        <f t="shared" ref="H29:I29" si="1">H34+H39+H44+H49+H54</f>
        <v>107535.56000000001</v>
      </c>
      <c r="I29" s="43">
        <f t="shared" si="1"/>
        <v>95788.35000000002</v>
      </c>
    </row>
    <row r="30" spans="1:9" x14ac:dyDescent="0.2">
      <c r="A30" s="58"/>
      <c r="B30" s="56"/>
      <c r="C30" s="6" t="s">
        <v>9</v>
      </c>
      <c r="D30" s="11" t="s">
        <v>109</v>
      </c>
      <c r="E30" s="15">
        <v>0</v>
      </c>
      <c r="F30" s="24">
        <v>0</v>
      </c>
      <c r="G30" s="37">
        <v>0</v>
      </c>
      <c r="H30" s="28">
        <v>0</v>
      </c>
      <c r="I30" s="28">
        <v>0</v>
      </c>
    </row>
    <row r="31" spans="1:9" x14ac:dyDescent="0.2">
      <c r="A31" s="58" t="s">
        <v>17</v>
      </c>
      <c r="B31" s="8" t="s">
        <v>18</v>
      </c>
      <c r="C31" s="6" t="s">
        <v>5</v>
      </c>
      <c r="D31" s="11" t="s">
        <v>109</v>
      </c>
      <c r="E31" s="15">
        <v>52356.1</v>
      </c>
      <c r="F31" s="24">
        <f>F34</f>
        <v>61061.64</v>
      </c>
      <c r="G31" s="37">
        <f>G34</f>
        <v>59808.71</v>
      </c>
      <c r="H31" s="28">
        <f>H34</f>
        <v>59411.87</v>
      </c>
      <c r="I31" s="28">
        <f>I34</f>
        <v>58469.51</v>
      </c>
    </row>
    <row r="32" spans="1:9" ht="38.25" x14ac:dyDescent="0.2">
      <c r="A32" s="58"/>
      <c r="B32" s="67" t="s">
        <v>19</v>
      </c>
      <c r="C32" s="6" t="s">
        <v>6</v>
      </c>
      <c r="D32" s="11" t="s">
        <v>109</v>
      </c>
      <c r="E32" s="15">
        <v>0</v>
      </c>
      <c r="F32" s="24">
        <v>0</v>
      </c>
      <c r="G32" s="37">
        <v>0</v>
      </c>
      <c r="H32" s="28">
        <v>0</v>
      </c>
      <c r="I32" s="28">
        <v>0</v>
      </c>
    </row>
    <row r="33" spans="1:9" x14ac:dyDescent="0.2">
      <c r="A33" s="58"/>
      <c r="B33" s="56"/>
      <c r="C33" s="6" t="s">
        <v>7</v>
      </c>
      <c r="D33" s="11" t="s">
        <v>109</v>
      </c>
      <c r="E33" s="15">
        <v>0</v>
      </c>
      <c r="F33" s="24">
        <v>0</v>
      </c>
      <c r="G33" s="37">
        <v>0</v>
      </c>
      <c r="H33" s="28">
        <v>0</v>
      </c>
      <c r="I33" s="28">
        <v>0</v>
      </c>
    </row>
    <row r="34" spans="1:9" ht="25.5" x14ac:dyDescent="0.2">
      <c r="A34" s="58"/>
      <c r="B34" s="56"/>
      <c r="C34" s="6" t="s">
        <v>8</v>
      </c>
      <c r="D34" s="11" t="s">
        <v>109</v>
      </c>
      <c r="E34" s="15">
        <v>52356.1</v>
      </c>
      <c r="F34" s="24">
        <f>37347.15+21227.49+2487</f>
        <v>61061.64</v>
      </c>
      <c r="G34" s="37">
        <f>59808.71</f>
        <v>59808.71</v>
      </c>
      <c r="H34" s="43">
        <f>57923.61+1488.26</f>
        <v>59411.87</v>
      </c>
      <c r="I34" s="43">
        <v>58469.51</v>
      </c>
    </row>
    <row r="35" spans="1:9" x14ac:dyDescent="0.2">
      <c r="A35" s="58"/>
      <c r="B35" s="56"/>
      <c r="C35" s="6" t="s">
        <v>9</v>
      </c>
      <c r="D35" s="11" t="s">
        <v>109</v>
      </c>
      <c r="E35" s="15">
        <v>0</v>
      </c>
      <c r="F35" s="24">
        <v>0</v>
      </c>
      <c r="G35" s="37">
        <v>0</v>
      </c>
      <c r="H35" s="28">
        <v>0</v>
      </c>
      <c r="I35" s="28">
        <v>0</v>
      </c>
    </row>
    <row r="36" spans="1:9" x14ac:dyDescent="0.2">
      <c r="A36" s="58" t="s">
        <v>20</v>
      </c>
      <c r="B36" s="8" t="s">
        <v>21</v>
      </c>
      <c r="C36" s="6" t="s">
        <v>5</v>
      </c>
      <c r="D36" s="11" t="s">
        <v>109</v>
      </c>
      <c r="E36" s="15">
        <v>21173</v>
      </c>
      <c r="F36" s="24">
        <f>F39</f>
        <v>22055.21</v>
      </c>
      <c r="G36" s="37">
        <f>G39</f>
        <v>21179.24</v>
      </c>
      <c r="H36" s="28">
        <f>H39</f>
        <v>27165.95</v>
      </c>
      <c r="I36" s="28">
        <f>I39</f>
        <v>25288.5</v>
      </c>
    </row>
    <row r="37" spans="1:9" ht="38.25" x14ac:dyDescent="0.2">
      <c r="A37" s="58"/>
      <c r="B37" s="67" t="s">
        <v>22</v>
      </c>
      <c r="C37" s="6" t="s">
        <v>6</v>
      </c>
      <c r="D37" s="11" t="s">
        <v>109</v>
      </c>
      <c r="E37" s="15">
        <v>0</v>
      </c>
      <c r="F37" s="24">
        <v>0</v>
      </c>
      <c r="G37" s="37">
        <v>0</v>
      </c>
      <c r="H37" s="28">
        <v>0</v>
      </c>
      <c r="I37" s="28">
        <v>0</v>
      </c>
    </row>
    <row r="38" spans="1:9" x14ac:dyDescent="0.2">
      <c r="A38" s="58"/>
      <c r="B38" s="56"/>
      <c r="C38" s="6" t="s">
        <v>7</v>
      </c>
      <c r="D38" s="11" t="s">
        <v>109</v>
      </c>
      <c r="E38" s="15">
        <v>0</v>
      </c>
      <c r="F38" s="24">
        <v>0</v>
      </c>
      <c r="G38" s="37">
        <v>0</v>
      </c>
      <c r="H38" s="28">
        <v>0</v>
      </c>
      <c r="I38" s="28">
        <v>0</v>
      </c>
    </row>
    <row r="39" spans="1:9" ht="25.5" x14ac:dyDescent="0.2">
      <c r="A39" s="58"/>
      <c r="B39" s="56"/>
      <c r="C39" s="6" t="s">
        <v>8</v>
      </c>
      <c r="D39" s="11" t="s">
        <v>109</v>
      </c>
      <c r="E39" s="15">
        <v>21173</v>
      </c>
      <c r="F39" s="24">
        <f>12528.19+8527.02+1000</f>
        <v>22055.21</v>
      </c>
      <c r="G39" s="37">
        <v>21179.24</v>
      </c>
      <c r="H39" s="43">
        <v>27165.95</v>
      </c>
      <c r="I39" s="43">
        <v>25288.5</v>
      </c>
    </row>
    <row r="40" spans="1:9" x14ac:dyDescent="0.2">
      <c r="A40" s="58"/>
      <c r="B40" s="56"/>
      <c r="C40" s="6" t="s">
        <v>9</v>
      </c>
      <c r="D40" s="11" t="s">
        <v>109</v>
      </c>
      <c r="E40" s="15">
        <v>0</v>
      </c>
      <c r="F40" s="24">
        <v>0</v>
      </c>
      <c r="G40" s="37">
        <v>0</v>
      </c>
      <c r="H40" s="28">
        <v>0</v>
      </c>
      <c r="I40" s="28">
        <v>0</v>
      </c>
    </row>
    <row r="41" spans="1:9" x14ac:dyDescent="0.2">
      <c r="A41" s="58" t="s">
        <v>23</v>
      </c>
      <c r="B41" s="8" t="s">
        <v>24</v>
      </c>
      <c r="C41" s="6" t="s">
        <v>5</v>
      </c>
      <c r="D41" s="11" t="s">
        <v>109</v>
      </c>
      <c r="E41" s="15">
        <v>620.4</v>
      </c>
      <c r="F41" s="24">
        <f>F44</f>
        <v>272.86</v>
      </c>
      <c r="G41" s="37">
        <f>G44</f>
        <v>247.65</v>
      </c>
      <c r="H41" s="28">
        <f>H44</f>
        <v>9275.2999999999993</v>
      </c>
      <c r="I41" s="28">
        <f>I44</f>
        <v>590.21</v>
      </c>
    </row>
    <row r="42" spans="1:9" ht="38.25" x14ac:dyDescent="0.2">
      <c r="A42" s="58"/>
      <c r="B42" s="67" t="s">
        <v>25</v>
      </c>
      <c r="C42" s="6" t="s">
        <v>6</v>
      </c>
      <c r="D42" s="11" t="s">
        <v>109</v>
      </c>
      <c r="E42" s="15">
        <v>0</v>
      </c>
      <c r="F42" s="24">
        <v>0</v>
      </c>
      <c r="G42" s="37">
        <v>0</v>
      </c>
      <c r="H42" s="28">
        <v>0</v>
      </c>
      <c r="I42" s="28">
        <v>0</v>
      </c>
    </row>
    <row r="43" spans="1:9" x14ac:dyDescent="0.2">
      <c r="A43" s="58"/>
      <c r="B43" s="56"/>
      <c r="C43" s="6" t="s">
        <v>7</v>
      </c>
      <c r="D43" s="11" t="s">
        <v>109</v>
      </c>
      <c r="E43" s="15">
        <v>0</v>
      </c>
      <c r="F43" s="24">
        <v>0</v>
      </c>
      <c r="G43" s="37">
        <v>0</v>
      </c>
      <c r="H43" s="28">
        <v>0</v>
      </c>
      <c r="I43" s="28">
        <v>0</v>
      </c>
    </row>
    <row r="44" spans="1:9" ht="25.5" x14ac:dyDescent="0.2">
      <c r="A44" s="58"/>
      <c r="B44" s="56"/>
      <c r="C44" s="6" t="s">
        <v>8</v>
      </c>
      <c r="D44" s="11" t="s">
        <v>109</v>
      </c>
      <c r="E44" s="15">
        <v>620.4</v>
      </c>
      <c r="F44" s="24">
        <f>157.96+114.9</f>
        <v>272.86</v>
      </c>
      <c r="G44" s="37">
        <v>247.65</v>
      </c>
      <c r="H44" s="43">
        <f>9090.15+185.15</f>
        <v>9275.2999999999993</v>
      </c>
      <c r="I44" s="43">
        <f>393.44+196.77</f>
        <v>590.21</v>
      </c>
    </row>
    <row r="45" spans="1:9" x14ac:dyDescent="0.2">
      <c r="A45" s="58"/>
      <c r="B45" s="56"/>
      <c r="C45" s="6" t="s">
        <v>9</v>
      </c>
      <c r="D45" s="11" t="s">
        <v>109</v>
      </c>
      <c r="E45" s="15">
        <v>0</v>
      </c>
      <c r="F45" s="24">
        <v>0</v>
      </c>
      <c r="G45" s="37">
        <v>0</v>
      </c>
      <c r="H45" s="28">
        <v>0</v>
      </c>
      <c r="I45" s="28">
        <v>0</v>
      </c>
    </row>
    <row r="46" spans="1:9" x14ac:dyDescent="0.2">
      <c r="A46" s="58" t="s">
        <v>26</v>
      </c>
      <c r="B46" s="8" t="s">
        <v>27</v>
      </c>
      <c r="C46" s="6" t="s">
        <v>5</v>
      </c>
      <c r="D46" s="11" t="s">
        <v>109</v>
      </c>
      <c r="E46" s="15">
        <v>10063.700000000001</v>
      </c>
      <c r="F46" s="24">
        <f>F49</f>
        <v>11296.4</v>
      </c>
      <c r="G46" s="37">
        <f>G49</f>
        <v>8806.2099999999991</v>
      </c>
      <c r="H46" s="28">
        <f>H49</f>
        <v>11334.02</v>
      </c>
      <c r="I46" s="28">
        <f>I49</f>
        <v>11194</v>
      </c>
    </row>
    <row r="47" spans="1:9" ht="38.25" x14ac:dyDescent="0.2">
      <c r="A47" s="58"/>
      <c r="B47" s="67" t="s">
        <v>28</v>
      </c>
      <c r="C47" s="6" t="s">
        <v>6</v>
      </c>
      <c r="D47" s="11" t="s">
        <v>109</v>
      </c>
      <c r="E47" s="15">
        <v>0</v>
      </c>
      <c r="F47" s="24">
        <v>0</v>
      </c>
      <c r="G47" s="37">
        <v>0</v>
      </c>
      <c r="H47" s="28">
        <v>0</v>
      </c>
      <c r="I47" s="28">
        <v>0</v>
      </c>
    </row>
    <row r="48" spans="1:9" x14ac:dyDescent="0.2">
      <c r="A48" s="58"/>
      <c r="B48" s="56"/>
      <c r="C48" s="6" t="s">
        <v>7</v>
      </c>
      <c r="D48" s="11" t="s">
        <v>109</v>
      </c>
      <c r="E48" s="15">
        <v>0</v>
      </c>
      <c r="F48" s="24">
        <v>0</v>
      </c>
      <c r="G48" s="37">
        <v>0</v>
      </c>
      <c r="H48" s="28">
        <v>0</v>
      </c>
      <c r="I48" s="28">
        <v>0</v>
      </c>
    </row>
    <row r="49" spans="1:9" ht="25.5" x14ac:dyDescent="0.2">
      <c r="A49" s="58"/>
      <c r="B49" s="56"/>
      <c r="C49" s="6" t="s">
        <v>8</v>
      </c>
      <c r="D49" s="11" t="s">
        <v>109</v>
      </c>
      <c r="E49" s="15">
        <v>10063.700000000001</v>
      </c>
      <c r="F49" s="24">
        <v>11296.4</v>
      </c>
      <c r="G49" s="37">
        <v>8806.2099999999991</v>
      </c>
      <c r="H49" s="28">
        <v>11334.02</v>
      </c>
      <c r="I49" s="28">
        <v>11194</v>
      </c>
    </row>
    <row r="50" spans="1:9" x14ac:dyDescent="0.2">
      <c r="A50" s="58"/>
      <c r="B50" s="56"/>
      <c r="C50" s="6" t="s">
        <v>9</v>
      </c>
      <c r="D50" s="11" t="s">
        <v>109</v>
      </c>
      <c r="E50" s="15">
        <v>0</v>
      </c>
      <c r="F50" s="24">
        <v>0</v>
      </c>
      <c r="G50" s="37">
        <v>0</v>
      </c>
      <c r="H50" s="28">
        <v>0</v>
      </c>
      <c r="I50" s="28">
        <v>0</v>
      </c>
    </row>
    <row r="51" spans="1:9" x14ac:dyDescent="0.2">
      <c r="A51" s="58" t="s">
        <v>29</v>
      </c>
      <c r="B51" s="8" t="s">
        <v>30</v>
      </c>
      <c r="C51" s="6" t="s">
        <v>5</v>
      </c>
      <c r="D51" s="11" t="s">
        <v>109</v>
      </c>
      <c r="E51" s="15">
        <v>256</v>
      </c>
      <c r="F51" s="24">
        <f>F53+F54</f>
        <v>643.26</v>
      </c>
      <c r="G51" s="37">
        <f>G54+G53</f>
        <v>6031.05</v>
      </c>
      <c r="H51" s="28">
        <f>H54+H53</f>
        <v>4624.6500000000005</v>
      </c>
      <c r="I51" s="28">
        <f>I54+I53</f>
        <v>246.13</v>
      </c>
    </row>
    <row r="52" spans="1:9" ht="38.25" x14ac:dyDescent="0.2">
      <c r="A52" s="58"/>
      <c r="B52" s="67" t="s">
        <v>31</v>
      </c>
      <c r="C52" s="6" t="s">
        <v>6</v>
      </c>
      <c r="D52" s="11" t="s">
        <v>109</v>
      </c>
      <c r="E52" s="15">
        <v>0</v>
      </c>
      <c r="F52" s="24">
        <v>0</v>
      </c>
      <c r="G52" s="37">
        <v>0</v>
      </c>
      <c r="H52" s="28">
        <v>0</v>
      </c>
      <c r="I52" s="28">
        <v>0</v>
      </c>
    </row>
    <row r="53" spans="1:9" x14ac:dyDescent="0.2">
      <c r="A53" s="58"/>
      <c r="B53" s="56"/>
      <c r="C53" s="6" t="s">
        <v>7</v>
      </c>
      <c r="D53" s="11" t="s">
        <v>109</v>
      </c>
      <c r="E53" s="15">
        <v>0</v>
      </c>
      <c r="F53" s="24">
        <v>300</v>
      </c>
      <c r="G53" s="37">
        <f>G63</f>
        <v>5697.52</v>
      </c>
      <c r="H53" s="43">
        <f t="shared" ref="H53:I53" si="2">H63</f>
        <v>4276.2300000000005</v>
      </c>
      <c r="I53" s="43">
        <f t="shared" si="2"/>
        <v>0</v>
      </c>
    </row>
    <row r="54" spans="1:9" ht="25.5" x14ac:dyDescent="0.2">
      <c r="A54" s="58"/>
      <c r="B54" s="56"/>
      <c r="C54" s="6" t="s">
        <v>8</v>
      </c>
      <c r="D54" s="11" t="s">
        <v>109</v>
      </c>
      <c r="E54" s="15">
        <v>361</v>
      </c>
      <c r="F54" s="24">
        <f>F59+F64</f>
        <v>343.26</v>
      </c>
      <c r="G54" s="37">
        <f>G59+G64</f>
        <v>333.53</v>
      </c>
      <c r="H54" s="43">
        <f>H59+H64</f>
        <v>348.42</v>
      </c>
      <c r="I54" s="43">
        <f>I59+I64</f>
        <v>246.13</v>
      </c>
    </row>
    <row r="55" spans="1:9" x14ac:dyDescent="0.2">
      <c r="A55" s="58"/>
      <c r="B55" s="56"/>
      <c r="C55" s="6" t="s">
        <v>9</v>
      </c>
      <c r="D55" s="11" t="s">
        <v>109</v>
      </c>
      <c r="E55" s="15">
        <v>0</v>
      </c>
      <c r="F55" s="24">
        <v>0</v>
      </c>
      <c r="G55" s="37">
        <v>0</v>
      </c>
      <c r="H55" s="28">
        <v>0</v>
      </c>
      <c r="I55" s="28">
        <v>0</v>
      </c>
    </row>
    <row r="56" spans="1:9" x14ac:dyDescent="0.2">
      <c r="A56" s="58" t="s">
        <v>32</v>
      </c>
      <c r="B56" s="56" t="s">
        <v>33</v>
      </c>
      <c r="C56" s="6" t="s">
        <v>5</v>
      </c>
      <c r="D56" s="11" t="s">
        <v>109</v>
      </c>
      <c r="E56" s="15">
        <v>256</v>
      </c>
      <c r="F56" s="24">
        <f>F59</f>
        <v>112.91</v>
      </c>
      <c r="G56" s="37">
        <f>G59</f>
        <v>157.32</v>
      </c>
      <c r="H56" s="28">
        <f>H59</f>
        <v>216.17000000000002</v>
      </c>
      <c r="I56" s="28">
        <f>I59</f>
        <v>44.36</v>
      </c>
    </row>
    <row r="57" spans="1:9" ht="38.25" x14ac:dyDescent="0.2">
      <c r="A57" s="58"/>
      <c r="B57" s="56"/>
      <c r="C57" s="6" t="s">
        <v>6</v>
      </c>
      <c r="D57" s="11" t="s">
        <v>109</v>
      </c>
      <c r="E57" s="15">
        <v>0</v>
      </c>
      <c r="F57" s="24">
        <v>0</v>
      </c>
      <c r="G57" s="37">
        <v>0</v>
      </c>
      <c r="H57" s="28">
        <v>0</v>
      </c>
      <c r="I57" s="28">
        <v>0</v>
      </c>
    </row>
    <row r="58" spans="1:9" x14ac:dyDescent="0.2">
      <c r="A58" s="58"/>
      <c r="B58" s="56"/>
      <c r="C58" s="6" t="s">
        <v>7</v>
      </c>
      <c r="D58" s="11" t="s">
        <v>109</v>
      </c>
      <c r="E58" s="15">
        <v>0</v>
      </c>
      <c r="F58" s="24">
        <v>0</v>
      </c>
      <c r="G58" s="37">
        <v>0</v>
      </c>
      <c r="H58" s="28">
        <v>0</v>
      </c>
      <c r="I58" s="28">
        <v>0</v>
      </c>
    </row>
    <row r="59" spans="1:9" ht="25.5" x14ac:dyDescent="0.2">
      <c r="A59" s="58"/>
      <c r="B59" s="56"/>
      <c r="C59" s="6" t="s">
        <v>8</v>
      </c>
      <c r="D59" s="11" t="s">
        <v>109</v>
      </c>
      <c r="E59" s="15">
        <v>256</v>
      </c>
      <c r="F59" s="24">
        <v>112.91</v>
      </c>
      <c r="G59" s="37">
        <v>157.32</v>
      </c>
      <c r="H59" s="28">
        <f>152.24+63.93</f>
        <v>216.17000000000002</v>
      </c>
      <c r="I59" s="28">
        <v>44.36</v>
      </c>
    </row>
    <row r="60" spans="1:9" ht="38.25" customHeight="1" x14ac:dyDescent="0.2">
      <c r="A60" s="58"/>
      <c r="B60" s="56"/>
      <c r="C60" s="6" t="s">
        <v>9</v>
      </c>
      <c r="D60" s="11" t="s">
        <v>109</v>
      </c>
      <c r="E60" s="15">
        <v>0</v>
      </c>
      <c r="F60" s="24">
        <v>0</v>
      </c>
      <c r="G60" s="37">
        <v>0</v>
      </c>
      <c r="H60" s="28">
        <v>0</v>
      </c>
      <c r="I60" s="28">
        <v>0</v>
      </c>
    </row>
    <row r="61" spans="1:9" x14ac:dyDescent="0.2">
      <c r="A61" s="58" t="s">
        <v>34</v>
      </c>
      <c r="B61" s="56" t="s">
        <v>35</v>
      </c>
      <c r="C61" s="6" t="s">
        <v>5</v>
      </c>
      <c r="D61" s="11" t="s">
        <v>109</v>
      </c>
      <c r="E61" s="15">
        <v>105</v>
      </c>
      <c r="F61" s="24">
        <f>F63+F64</f>
        <v>530.35</v>
      </c>
      <c r="G61" s="37">
        <f>G64+G63</f>
        <v>5873.7300000000005</v>
      </c>
      <c r="H61" s="28">
        <f>H64+H63</f>
        <v>4408.4800000000005</v>
      </c>
      <c r="I61" s="28">
        <f>I64</f>
        <v>201.77</v>
      </c>
    </row>
    <row r="62" spans="1:9" ht="38.25" x14ac:dyDescent="0.2">
      <c r="A62" s="58"/>
      <c r="B62" s="56"/>
      <c r="C62" s="6" t="s">
        <v>6</v>
      </c>
      <c r="D62" s="11" t="s">
        <v>109</v>
      </c>
      <c r="E62" s="15">
        <v>0</v>
      </c>
      <c r="F62" s="24">
        <v>0</v>
      </c>
      <c r="G62" s="37">
        <v>0</v>
      </c>
      <c r="H62" s="28">
        <v>0</v>
      </c>
      <c r="I62" s="28">
        <v>0</v>
      </c>
    </row>
    <row r="63" spans="1:9" x14ac:dyDescent="0.2">
      <c r="A63" s="58"/>
      <c r="B63" s="56"/>
      <c r="C63" s="6" t="s">
        <v>7</v>
      </c>
      <c r="D63" s="11" t="s">
        <v>109</v>
      </c>
      <c r="E63" s="15">
        <v>0</v>
      </c>
      <c r="F63" s="24">
        <v>300</v>
      </c>
      <c r="G63" s="37">
        <v>5697.52</v>
      </c>
      <c r="H63" s="28">
        <f>4473.26-197.03</f>
        <v>4276.2300000000005</v>
      </c>
      <c r="I63" s="28">
        <v>0</v>
      </c>
    </row>
    <row r="64" spans="1:9" ht="25.5" x14ac:dyDescent="0.2">
      <c r="A64" s="58"/>
      <c r="B64" s="56"/>
      <c r="C64" s="6" t="s">
        <v>8</v>
      </c>
      <c r="D64" s="11" t="s">
        <v>109</v>
      </c>
      <c r="E64" s="15">
        <v>105</v>
      </c>
      <c r="F64" s="24">
        <f>221.07+9.28</f>
        <v>230.35</v>
      </c>
      <c r="G64" s="37">
        <v>176.21</v>
      </c>
      <c r="H64" s="28">
        <f>187.73-55.48</f>
        <v>132.25</v>
      </c>
      <c r="I64" s="28">
        <v>201.77</v>
      </c>
    </row>
    <row r="65" spans="1:12" x14ac:dyDescent="0.2">
      <c r="A65" s="58"/>
      <c r="B65" s="56"/>
      <c r="C65" s="6" t="s">
        <v>9</v>
      </c>
      <c r="D65" s="11" t="s">
        <v>109</v>
      </c>
      <c r="E65" s="15">
        <v>0</v>
      </c>
      <c r="F65" s="24">
        <v>0</v>
      </c>
      <c r="G65" s="37">
        <v>0</v>
      </c>
      <c r="H65" s="28">
        <v>0</v>
      </c>
      <c r="I65" s="28">
        <v>0</v>
      </c>
    </row>
    <row r="66" spans="1:12" x14ac:dyDescent="0.2">
      <c r="A66" s="58" t="s">
        <v>36</v>
      </c>
      <c r="B66" s="56" t="s">
        <v>117</v>
      </c>
      <c r="C66" s="6" t="s">
        <v>5</v>
      </c>
      <c r="D66" s="11" t="s">
        <v>110</v>
      </c>
      <c r="E66" s="15">
        <v>0</v>
      </c>
      <c r="F66" s="24">
        <f>F68+F69</f>
        <v>4000</v>
      </c>
      <c r="G66" s="37">
        <v>0</v>
      </c>
      <c r="H66" s="28">
        <f>H67+H68+H69</f>
        <v>0</v>
      </c>
      <c r="I66" s="28">
        <f>I68</f>
        <v>0</v>
      </c>
    </row>
    <row r="67" spans="1:12" ht="38.25" x14ac:dyDescent="0.2">
      <c r="A67" s="58"/>
      <c r="B67" s="56"/>
      <c r="C67" s="6" t="s">
        <v>6</v>
      </c>
      <c r="D67" s="11" t="s">
        <v>110</v>
      </c>
      <c r="E67" s="15">
        <v>0</v>
      </c>
      <c r="F67" s="24">
        <v>0</v>
      </c>
      <c r="G67" s="37">
        <v>0</v>
      </c>
      <c r="H67" s="28">
        <v>0</v>
      </c>
      <c r="I67" s="28">
        <v>0</v>
      </c>
    </row>
    <row r="68" spans="1:12" x14ac:dyDescent="0.2">
      <c r="A68" s="58"/>
      <c r="B68" s="56"/>
      <c r="C68" s="6" t="s">
        <v>7</v>
      </c>
      <c r="D68" s="11" t="s">
        <v>110</v>
      </c>
      <c r="E68" s="15">
        <v>0</v>
      </c>
      <c r="F68" s="24">
        <v>3968</v>
      </c>
      <c r="G68" s="37">
        <v>0</v>
      </c>
      <c r="H68" s="28">
        <v>0</v>
      </c>
      <c r="I68" s="28">
        <v>0</v>
      </c>
    </row>
    <row r="69" spans="1:12" ht="25.5" x14ac:dyDescent="0.2">
      <c r="A69" s="58"/>
      <c r="B69" s="56"/>
      <c r="C69" s="6" t="s">
        <v>8</v>
      </c>
      <c r="D69" s="11" t="s">
        <v>110</v>
      </c>
      <c r="E69" s="15">
        <v>0</v>
      </c>
      <c r="F69" s="24">
        <v>32</v>
      </c>
      <c r="G69" s="37">
        <v>0</v>
      </c>
      <c r="H69" s="28">
        <v>0</v>
      </c>
      <c r="I69" s="28">
        <v>0</v>
      </c>
    </row>
    <row r="70" spans="1:12" x14ac:dyDescent="0.2">
      <c r="A70" s="58"/>
      <c r="B70" s="56"/>
      <c r="C70" s="6" t="s">
        <v>9</v>
      </c>
      <c r="D70" s="11" t="s">
        <v>110</v>
      </c>
      <c r="E70" s="15">
        <v>0</v>
      </c>
      <c r="F70" s="24">
        <v>0</v>
      </c>
      <c r="G70" s="37">
        <v>0</v>
      </c>
      <c r="H70" s="28">
        <v>0</v>
      </c>
      <c r="I70" s="28">
        <v>0</v>
      </c>
    </row>
    <row r="71" spans="1:12" x14ac:dyDescent="0.2">
      <c r="A71" s="58">
        <v>2</v>
      </c>
      <c r="B71" s="73" t="s">
        <v>37</v>
      </c>
      <c r="C71" s="6" t="s">
        <v>5</v>
      </c>
      <c r="D71" s="11" t="s">
        <v>109</v>
      </c>
      <c r="E71" s="14">
        <v>231705</v>
      </c>
      <c r="F71" s="20">
        <f>F73+F74+F75</f>
        <v>279592.98</v>
      </c>
      <c r="G71" s="27">
        <f>G73+G74+G75+G72</f>
        <v>280481.07999999996</v>
      </c>
      <c r="H71" s="27">
        <f>H73+H74+H75+H72</f>
        <v>350276.49</v>
      </c>
      <c r="I71" s="27">
        <f>I73+I74+I75+I72</f>
        <v>348774.38999999996</v>
      </c>
      <c r="L71" s="23"/>
    </row>
    <row r="72" spans="1:12" ht="38.25" x14ac:dyDescent="0.2">
      <c r="A72" s="58"/>
      <c r="B72" s="73"/>
      <c r="C72" s="6" t="s">
        <v>6</v>
      </c>
      <c r="D72" s="11" t="s">
        <v>109</v>
      </c>
      <c r="E72" s="15">
        <v>0</v>
      </c>
      <c r="F72" s="24">
        <v>0</v>
      </c>
      <c r="G72" s="37">
        <f>G77+G92+G153+G173+G178+G82</f>
        <v>14378</v>
      </c>
      <c r="H72" s="28">
        <f>H77+H92+H153+H173+H178</f>
        <v>57707.59</v>
      </c>
      <c r="I72" s="28">
        <f>I77+I92+I153+I173+I178</f>
        <v>36155.300000000003</v>
      </c>
    </row>
    <row r="73" spans="1:12" x14ac:dyDescent="0.2">
      <c r="A73" s="58"/>
      <c r="B73" s="73"/>
      <c r="C73" s="6" t="s">
        <v>7</v>
      </c>
      <c r="D73" s="11" t="s">
        <v>109</v>
      </c>
      <c r="E73" s="15">
        <v>151355</v>
      </c>
      <c r="F73" s="24">
        <f>F78+F93+F154+F169+F174+F179</f>
        <v>191667.04</v>
      </c>
      <c r="G73" s="28">
        <f>G78+G154+G93</f>
        <v>181310.3</v>
      </c>
      <c r="H73" s="28">
        <f>H78+H154+H93</f>
        <v>181739.56000000003</v>
      </c>
      <c r="I73" s="28">
        <f>I78+I154+I93</f>
        <v>212269.99</v>
      </c>
    </row>
    <row r="74" spans="1:12" ht="25.5" x14ac:dyDescent="0.2">
      <c r="A74" s="58"/>
      <c r="B74" s="73"/>
      <c r="C74" s="6" t="s">
        <v>8</v>
      </c>
      <c r="D74" s="11" t="s">
        <v>109</v>
      </c>
      <c r="E74" s="15">
        <v>80350</v>
      </c>
      <c r="F74" s="24">
        <f>F79+F94+F155+F170+F175+F180</f>
        <v>87923.94</v>
      </c>
      <c r="G74" s="37">
        <f>G79+G94+G155+G170+G175+G180</f>
        <v>84792.78</v>
      </c>
      <c r="H74" s="28">
        <f>H79+H94+H155</f>
        <v>110829.34</v>
      </c>
      <c r="I74" s="28">
        <f>I79+I94+I155+I170+I175+I180</f>
        <v>100349.1</v>
      </c>
    </row>
    <row r="75" spans="1:12" x14ac:dyDescent="0.2">
      <c r="A75" s="58"/>
      <c r="B75" s="73"/>
      <c r="C75" s="6" t="s">
        <v>9</v>
      </c>
      <c r="D75" s="11" t="s">
        <v>109</v>
      </c>
      <c r="E75" s="15">
        <v>0</v>
      </c>
      <c r="F75" s="24">
        <f>F80+F96++F156+F171+F176+F181</f>
        <v>2</v>
      </c>
      <c r="G75" s="37">
        <v>0</v>
      </c>
      <c r="H75" s="28">
        <v>0</v>
      </c>
      <c r="I75" s="28">
        <v>0</v>
      </c>
    </row>
    <row r="76" spans="1:12" x14ac:dyDescent="0.2">
      <c r="A76" s="58" t="s">
        <v>38</v>
      </c>
      <c r="B76" s="8" t="s">
        <v>12</v>
      </c>
      <c r="C76" s="6" t="s">
        <v>5</v>
      </c>
      <c r="D76" s="11" t="s">
        <v>109</v>
      </c>
      <c r="E76" s="15">
        <v>145167.1</v>
      </c>
      <c r="F76" s="24">
        <f>F78</f>
        <v>169834</v>
      </c>
      <c r="G76" s="37">
        <f>G78</f>
        <v>161661.76999999999</v>
      </c>
      <c r="H76" s="28">
        <f>H78+H77</f>
        <v>191086.07</v>
      </c>
      <c r="I76" s="28">
        <f>I78+I77</f>
        <v>208451.54</v>
      </c>
    </row>
    <row r="77" spans="1:12" ht="38.25" x14ac:dyDescent="0.2">
      <c r="A77" s="58"/>
      <c r="B77" s="67" t="s">
        <v>39</v>
      </c>
      <c r="C77" s="6" t="s">
        <v>6</v>
      </c>
      <c r="D77" s="11" t="s">
        <v>109</v>
      </c>
      <c r="E77" s="15">
        <v>0</v>
      </c>
      <c r="F77" s="24">
        <v>0</v>
      </c>
      <c r="G77" s="37">
        <v>0</v>
      </c>
      <c r="H77" s="28">
        <v>20475</v>
      </c>
      <c r="I77" s="28">
        <v>20007</v>
      </c>
    </row>
    <row r="78" spans="1:12" x14ac:dyDescent="0.2">
      <c r="A78" s="58"/>
      <c r="B78" s="56"/>
      <c r="C78" s="6" t="s">
        <v>7</v>
      </c>
      <c r="D78" s="11" t="s">
        <v>109</v>
      </c>
      <c r="E78" s="15">
        <v>145167.1</v>
      </c>
      <c r="F78" s="24">
        <f>168699+1135</f>
        <v>169834</v>
      </c>
      <c r="G78" s="37">
        <f>G83+G88</f>
        <v>161661.76999999999</v>
      </c>
      <c r="H78" s="43">
        <v>170611.07</v>
      </c>
      <c r="I78" s="43">
        <v>188444.54</v>
      </c>
    </row>
    <row r="79" spans="1:12" ht="25.5" x14ac:dyDescent="0.2">
      <c r="A79" s="58"/>
      <c r="B79" s="56"/>
      <c r="C79" s="6" t="s">
        <v>8</v>
      </c>
      <c r="D79" s="11" t="s">
        <v>109</v>
      </c>
      <c r="E79" s="15">
        <v>0</v>
      </c>
      <c r="F79" s="24">
        <v>0</v>
      </c>
      <c r="G79" s="37">
        <v>0</v>
      </c>
      <c r="H79" s="28">
        <v>0</v>
      </c>
      <c r="I79" s="28">
        <v>0</v>
      </c>
    </row>
    <row r="80" spans="1:12" x14ac:dyDescent="0.2">
      <c r="A80" s="58"/>
      <c r="B80" s="56"/>
      <c r="C80" s="6" t="s">
        <v>9</v>
      </c>
      <c r="D80" s="11" t="s">
        <v>109</v>
      </c>
      <c r="E80" s="15">
        <v>0</v>
      </c>
      <c r="F80" s="24">
        <v>0</v>
      </c>
      <c r="G80" s="37">
        <v>0</v>
      </c>
      <c r="H80" s="28">
        <v>0</v>
      </c>
      <c r="I80" s="28">
        <v>0</v>
      </c>
    </row>
    <row r="81" spans="1:9" x14ac:dyDescent="0.2">
      <c r="A81" s="52" t="s">
        <v>122</v>
      </c>
      <c r="B81" s="68" t="s">
        <v>124</v>
      </c>
      <c r="C81" s="35" t="s">
        <v>5</v>
      </c>
      <c r="D81" s="34" t="s">
        <v>109</v>
      </c>
      <c r="E81" s="38">
        <v>0</v>
      </c>
      <c r="F81" s="37">
        <v>0</v>
      </c>
      <c r="G81" s="37">
        <f>G82</f>
        <v>7030.8</v>
      </c>
      <c r="H81" s="28">
        <f>H82</f>
        <v>20475</v>
      </c>
      <c r="I81" s="28">
        <f>I82</f>
        <v>20007</v>
      </c>
    </row>
    <row r="82" spans="1:9" ht="38.25" x14ac:dyDescent="0.2">
      <c r="A82" s="53"/>
      <c r="B82" s="66"/>
      <c r="C82" s="35" t="s">
        <v>6</v>
      </c>
      <c r="D82" s="34" t="s">
        <v>109</v>
      </c>
      <c r="E82" s="38">
        <v>0</v>
      </c>
      <c r="F82" s="37">
        <v>0</v>
      </c>
      <c r="G82" s="37">
        <v>7030.8</v>
      </c>
      <c r="H82" s="28">
        <v>20475</v>
      </c>
      <c r="I82" s="28">
        <v>20007</v>
      </c>
    </row>
    <row r="83" spans="1:9" x14ac:dyDescent="0.2">
      <c r="A83" s="53"/>
      <c r="B83" s="66"/>
      <c r="C83" s="35" t="s">
        <v>7</v>
      </c>
      <c r="D83" s="34" t="s">
        <v>109</v>
      </c>
      <c r="E83" s="38">
        <v>0</v>
      </c>
      <c r="F83" s="37">
        <v>0</v>
      </c>
      <c r="G83" s="37">
        <v>0</v>
      </c>
      <c r="H83" s="28">
        <v>0</v>
      </c>
      <c r="I83" s="28">
        <v>0</v>
      </c>
    </row>
    <row r="84" spans="1:9" ht="25.5" x14ac:dyDescent="0.2">
      <c r="A84" s="53"/>
      <c r="B84" s="66"/>
      <c r="C84" s="35" t="s">
        <v>8</v>
      </c>
      <c r="D84" s="34" t="s">
        <v>109</v>
      </c>
      <c r="E84" s="38">
        <v>0</v>
      </c>
      <c r="F84" s="37">
        <v>0</v>
      </c>
      <c r="G84" s="37">
        <v>0</v>
      </c>
      <c r="H84" s="28">
        <v>0</v>
      </c>
      <c r="I84" s="28">
        <v>0</v>
      </c>
    </row>
    <row r="85" spans="1:9" x14ac:dyDescent="0.2">
      <c r="A85" s="54"/>
      <c r="B85" s="67"/>
      <c r="C85" s="35" t="s">
        <v>9</v>
      </c>
      <c r="D85" s="34" t="s">
        <v>109</v>
      </c>
      <c r="E85" s="38">
        <v>0</v>
      </c>
      <c r="F85" s="37">
        <v>0</v>
      </c>
      <c r="G85" s="37">
        <v>0</v>
      </c>
      <c r="H85" s="28">
        <v>0</v>
      </c>
      <c r="I85" s="28">
        <v>0</v>
      </c>
    </row>
    <row r="86" spans="1:9" x14ac:dyDescent="0.2">
      <c r="A86" s="52" t="s">
        <v>123</v>
      </c>
      <c r="B86" s="68" t="s">
        <v>125</v>
      </c>
      <c r="C86" s="35" t="s">
        <v>5</v>
      </c>
      <c r="D86" s="34" t="s">
        <v>109</v>
      </c>
      <c r="E86" s="38">
        <f>E88</f>
        <v>145167.1</v>
      </c>
      <c r="F86" s="38">
        <f t="shared" ref="F86:I86" si="3">F88</f>
        <v>169834</v>
      </c>
      <c r="G86" s="37">
        <f>G88</f>
        <v>161661.76999999999</v>
      </c>
      <c r="H86" s="43">
        <f t="shared" si="3"/>
        <v>170611.07</v>
      </c>
      <c r="I86" s="43">
        <f t="shared" si="3"/>
        <v>188444.54</v>
      </c>
    </row>
    <row r="87" spans="1:9" ht="38.25" x14ac:dyDescent="0.2">
      <c r="A87" s="53"/>
      <c r="B87" s="66"/>
      <c r="C87" s="35" t="s">
        <v>6</v>
      </c>
      <c r="D87" s="34" t="s">
        <v>109</v>
      </c>
      <c r="E87" s="38">
        <v>0</v>
      </c>
      <c r="F87" s="37">
        <v>0</v>
      </c>
      <c r="G87" s="37">
        <v>0</v>
      </c>
      <c r="H87" s="28">
        <v>0</v>
      </c>
      <c r="I87" s="28">
        <v>0</v>
      </c>
    </row>
    <row r="88" spans="1:9" x14ac:dyDescent="0.2">
      <c r="A88" s="53"/>
      <c r="B88" s="66"/>
      <c r="C88" s="35" t="s">
        <v>7</v>
      </c>
      <c r="D88" s="34" t="s">
        <v>109</v>
      </c>
      <c r="E88" s="38">
        <v>145167.1</v>
      </c>
      <c r="F88" s="37">
        <f>168699+1135</f>
        <v>169834</v>
      </c>
      <c r="G88" s="37">
        <v>161661.76999999999</v>
      </c>
      <c r="H88" s="28">
        <v>170611.07</v>
      </c>
      <c r="I88" s="28">
        <v>188444.54</v>
      </c>
    </row>
    <row r="89" spans="1:9" ht="25.5" x14ac:dyDescent="0.2">
      <c r="A89" s="53"/>
      <c r="B89" s="66"/>
      <c r="C89" s="35" t="s">
        <v>8</v>
      </c>
      <c r="D89" s="34" t="s">
        <v>109</v>
      </c>
      <c r="E89" s="38">
        <v>0</v>
      </c>
      <c r="F89" s="37">
        <v>0</v>
      </c>
      <c r="G89" s="37">
        <v>0</v>
      </c>
      <c r="H89" s="28">
        <v>0</v>
      </c>
      <c r="I89" s="28">
        <v>0</v>
      </c>
    </row>
    <row r="90" spans="1:9" x14ac:dyDescent="0.2">
      <c r="A90" s="54"/>
      <c r="B90" s="67"/>
      <c r="C90" s="35" t="s">
        <v>9</v>
      </c>
      <c r="D90" s="34" t="s">
        <v>109</v>
      </c>
      <c r="E90" s="38">
        <v>0</v>
      </c>
      <c r="F90" s="37">
        <v>0</v>
      </c>
      <c r="G90" s="37">
        <v>0</v>
      </c>
      <c r="H90" s="28">
        <v>0</v>
      </c>
      <c r="I90" s="28">
        <v>0</v>
      </c>
    </row>
    <row r="91" spans="1:9" x14ac:dyDescent="0.2">
      <c r="A91" s="58" t="s">
        <v>40</v>
      </c>
      <c r="B91" s="8" t="s">
        <v>15</v>
      </c>
      <c r="C91" s="6" t="s">
        <v>5</v>
      </c>
      <c r="D91" s="11" t="s">
        <v>109</v>
      </c>
      <c r="E91" s="15">
        <v>80350</v>
      </c>
      <c r="F91" s="24">
        <f>F93+F94+F96</f>
        <v>92301.47</v>
      </c>
      <c r="G91" s="37">
        <f>G94+G93</f>
        <v>94846.62</v>
      </c>
      <c r="H91" s="28">
        <f>H94+H93+H92</f>
        <v>137970.16999999998</v>
      </c>
      <c r="I91" s="28">
        <f>I94+I93</f>
        <v>118222</v>
      </c>
    </row>
    <row r="92" spans="1:9" ht="38.25" x14ac:dyDescent="0.2">
      <c r="A92" s="58"/>
      <c r="B92" s="67" t="s">
        <v>41</v>
      </c>
      <c r="C92" s="6" t="s">
        <v>6</v>
      </c>
      <c r="D92" s="11" t="s">
        <v>109</v>
      </c>
      <c r="E92" s="15">
        <v>0</v>
      </c>
      <c r="F92" s="24">
        <v>0</v>
      </c>
      <c r="G92" s="37">
        <v>0</v>
      </c>
      <c r="H92" s="28">
        <f>H128</f>
        <v>23577.1</v>
      </c>
      <c r="I92" s="28">
        <v>0</v>
      </c>
    </row>
    <row r="93" spans="1:9" x14ac:dyDescent="0.2">
      <c r="A93" s="58"/>
      <c r="B93" s="56"/>
      <c r="C93" s="6" t="s">
        <v>7</v>
      </c>
      <c r="D93" s="11" t="s">
        <v>109</v>
      </c>
      <c r="E93" s="15">
        <v>0</v>
      </c>
      <c r="F93" s="24">
        <f>F99+F104+F109+F114+F119+F124+F129</f>
        <v>4375.53</v>
      </c>
      <c r="G93" s="37">
        <f>G99+G104+G109+G114+G119+G124+G129</f>
        <v>10053.84</v>
      </c>
      <c r="H93" s="43">
        <f t="shared" ref="H93:I93" si="4">H99+H104+H109+H114+H119+H124+H129</f>
        <v>3563.73</v>
      </c>
      <c r="I93" s="43">
        <f t="shared" si="4"/>
        <v>17872.900000000001</v>
      </c>
    </row>
    <row r="94" spans="1:9" ht="15" customHeight="1" x14ac:dyDescent="0.2">
      <c r="A94" s="58"/>
      <c r="B94" s="56"/>
      <c r="C94" s="56" t="s">
        <v>8</v>
      </c>
      <c r="D94" s="52" t="s">
        <v>109</v>
      </c>
      <c r="E94" s="57">
        <v>80350</v>
      </c>
      <c r="F94" s="55">
        <f>F100+F105+F110+F115+F120+F125+F130</f>
        <v>87923.94</v>
      </c>
      <c r="G94" s="55">
        <f>G100+G105+G110+G115+G120+G125++G130</f>
        <v>84792.78</v>
      </c>
      <c r="H94" s="55">
        <f>H100+H105+H110+H115+H120+H125++H130</f>
        <v>110829.34</v>
      </c>
      <c r="I94" s="55">
        <f t="shared" ref="I94" si="5">I100+I105+I110+I115+I120+I125++I130</f>
        <v>100349.1</v>
      </c>
    </row>
    <row r="95" spans="1:9" ht="15" customHeight="1" x14ac:dyDescent="0.2">
      <c r="A95" s="58"/>
      <c r="B95" s="56"/>
      <c r="C95" s="56"/>
      <c r="D95" s="54"/>
      <c r="E95" s="57"/>
      <c r="F95" s="55"/>
      <c r="G95" s="55"/>
      <c r="H95" s="55"/>
      <c r="I95" s="55"/>
    </row>
    <row r="96" spans="1:9" x14ac:dyDescent="0.2">
      <c r="A96" s="58"/>
      <c r="B96" s="56"/>
      <c r="C96" s="6" t="s">
        <v>9</v>
      </c>
      <c r="D96" s="11" t="s">
        <v>109</v>
      </c>
      <c r="E96" s="15">
        <v>0</v>
      </c>
      <c r="F96" s="24">
        <v>2</v>
      </c>
      <c r="G96" s="37">
        <v>0</v>
      </c>
      <c r="H96" s="28">
        <v>0</v>
      </c>
      <c r="I96" s="28">
        <v>0</v>
      </c>
    </row>
    <row r="97" spans="1:9" x14ac:dyDescent="0.2">
      <c r="A97" s="58" t="s">
        <v>42</v>
      </c>
      <c r="B97" s="8" t="s">
        <v>43</v>
      </c>
      <c r="C97" s="6" t="s">
        <v>5</v>
      </c>
      <c r="D97" s="11" t="s">
        <v>109</v>
      </c>
      <c r="E97" s="15">
        <v>44850.6</v>
      </c>
      <c r="F97" s="24">
        <f>F100</f>
        <v>52364.4</v>
      </c>
      <c r="G97" s="37">
        <f>G100</f>
        <v>50802.05</v>
      </c>
      <c r="H97" s="28">
        <f>H100</f>
        <v>57080.840000000004</v>
      </c>
      <c r="I97" s="28">
        <f>I100</f>
        <v>56943.26</v>
      </c>
    </row>
    <row r="98" spans="1:9" ht="38.25" x14ac:dyDescent="0.2">
      <c r="A98" s="58"/>
      <c r="B98" s="67" t="s">
        <v>44</v>
      </c>
      <c r="C98" s="6" t="s">
        <v>6</v>
      </c>
      <c r="D98" s="11" t="s">
        <v>109</v>
      </c>
      <c r="E98" s="15">
        <v>0</v>
      </c>
      <c r="F98" s="24">
        <v>0</v>
      </c>
      <c r="G98" s="37">
        <v>0</v>
      </c>
      <c r="H98" s="28">
        <v>0</v>
      </c>
      <c r="I98" s="28">
        <v>0</v>
      </c>
    </row>
    <row r="99" spans="1:9" x14ac:dyDescent="0.2">
      <c r="A99" s="58"/>
      <c r="B99" s="56"/>
      <c r="C99" s="6" t="s">
        <v>7</v>
      </c>
      <c r="D99" s="11" t="s">
        <v>109</v>
      </c>
      <c r="E99" s="15">
        <v>0</v>
      </c>
      <c r="F99" s="24">
        <v>0</v>
      </c>
      <c r="G99" s="37">
        <v>0</v>
      </c>
      <c r="H99" s="28">
        <v>0</v>
      </c>
      <c r="I99" s="28">
        <v>0</v>
      </c>
    </row>
    <row r="100" spans="1:9" ht="25.5" x14ac:dyDescent="0.2">
      <c r="A100" s="58"/>
      <c r="B100" s="56"/>
      <c r="C100" s="6" t="s">
        <v>8</v>
      </c>
      <c r="D100" s="11" t="s">
        <v>109</v>
      </c>
      <c r="E100" s="15">
        <v>44805.599999999999</v>
      </c>
      <c r="F100" s="24">
        <f>39396.87+10467.53+2500</f>
        <v>52364.4</v>
      </c>
      <c r="G100" s="37">
        <f>50802.05</f>
        <v>50802.05</v>
      </c>
      <c r="H100" s="43">
        <f>56899.18+181.66</f>
        <v>57080.840000000004</v>
      </c>
      <c r="I100" s="43">
        <v>56943.26</v>
      </c>
    </row>
    <row r="101" spans="1:9" ht="19.5" customHeight="1" x14ac:dyDescent="0.2">
      <c r="A101" s="58"/>
      <c r="B101" s="56"/>
      <c r="C101" s="6" t="s">
        <v>9</v>
      </c>
      <c r="D101" s="11" t="s">
        <v>109</v>
      </c>
      <c r="E101" s="15">
        <v>0</v>
      </c>
      <c r="F101" s="24">
        <v>0</v>
      </c>
      <c r="G101" s="37">
        <v>0</v>
      </c>
      <c r="H101" s="28">
        <v>0</v>
      </c>
      <c r="I101" s="28">
        <v>0</v>
      </c>
    </row>
    <row r="102" spans="1:9" x14ac:dyDescent="0.2">
      <c r="A102" s="58" t="s">
        <v>45</v>
      </c>
      <c r="B102" s="8" t="s">
        <v>46</v>
      </c>
      <c r="C102" s="6" t="s">
        <v>5</v>
      </c>
      <c r="D102" s="11" t="s">
        <v>109</v>
      </c>
      <c r="E102" s="15">
        <v>19040.900000000001</v>
      </c>
      <c r="F102" s="24">
        <f>F105</f>
        <v>22419.39</v>
      </c>
      <c r="G102" s="37">
        <f>G105</f>
        <v>22595.82</v>
      </c>
      <c r="H102" s="28">
        <f>H105</f>
        <v>34959.47</v>
      </c>
      <c r="I102" s="28">
        <f>I105</f>
        <v>30028.57</v>
      </c>
    </row>
    <row r="103" spans="1:9" ht="38.25" x14ac:dyDescent="0.2">
      <c r="A103" s="58"/>
      <c r="B103" s="67" t="s">
        <v>22</v>
      </c>
      <c r="C103" s="6" t="s">
        <v>6</v>
      </c>
      <c r="D103" s="11" t="s">
        <v>109</v>
      </c>
      <c r="E103" s="15">
        <v>0</v>
      </c>
      <c r="F103" s="24">
        <v>0</v>
      </c>
      <c r="G103" s="37">
        <v>0</v>
      </c>
      <c r="H103" s="28">
        <v>0</v>
      </c>
      <c r="I103" s="28">
        <v>0</v>
      </c>
    </row>
    <row r="104" spans="1:9" x14ac:dyDescent="0.2">
      <c r="A104" s="58"/>
      <c r="B104" s="56"/>
      <c r="C104" s="6" t="s">
        <v>7</v>
      </c>
      <c r="D104" s="11" t="s">
        <v>109</v>
      </c>
      <c r="E104" s="15">
        <v>0</v>
      </c>
      <c r="F104" s="24">
        <v>0</v>
      </c>
      <c r="G104" s="37">
        <v>0</v>
      </c>
      <c r="H104" s="28">
        <v>0</v>
      </c>
      <c r="I104" s="28">
        <v>0</v>
      </c>
    </row>
    <row r="105" spans="1:9" ht="25.5" x14ac:dyDescent="0.2">
      <c r="A105" s="58"/>
      <c r="B105" s="56"/>
      <c r="C105" s="6" t="s">
        <v>8</v>
      </c>
      <c r="D105" s="11" t="s">
        <v>109</v>
      </c>
      <c r="E105" s="15">
        <v>19040.900000000001</v>
      </c>
      <c r="F105" s="24">
        <f>11121.62+9797.77+1500</f>
        <v>22419.39</v>
      </c>
      <c r="G105" s="37">
        <f>14329.69+8266.13</f>
        <v>22595.82</v>
      </c>
      <c r="H105" s="43">
        <v>34959.47</v>
      </c>
      <c r="I105" s="43">
        <v>30028.57</v>
      </c>
    </row>
    <row r="106" spans="1:9" x14ac:dyDescent="0.2">
      <c r="A106" s="58"/>
      <c r="B106" s="56"/>
      <c r="C106" s="6" t="s">
        <v>9</v>
      </c>
      <c r="D106" s="11" t="s">
        <v>109</v>
      </c>
      <c r="E106" s="15">
        <v>0</v>
      </c>
      <c r="F106" s="24">
        <v>0</v>
      </c>
      <c r="G106" s="37">
        <v>0</v>
      </c>
      <c r="H106" s="28">
        <v>0</v>
      </c>
      <c r="I106" s="28">
        <v>0</v>
      </c>
    </row>
    <row r="107" spans="1:9" x14ac:dyDescent="0.2">
      <c r="A107" s="58" t="s">
        <v>47</v>
      </c>
      <c r="B107" s="8" t="s">
        <v>48</v>
      </c>
      <c r="C107" s="6" t="s">
        <v>5</v>
      </c>
      <c r="D107" s="11" t="s">
        <v>109</v>
      </c>
      <c r="E107" s="15">
        <v>14147.1</v>
      </c>
      <c r="F107" s="24">
        <f>F110</f>
        <v>11684.25</v>
      </c>
      <c r="G107" s="37">
        <f>G110</f>
        <v>9745.5300000000007</v>
      </c>
      <c r="H107" s="28">
        <f>H110</f>
        <v>16232.280000000002</v>
      </c>
      <c r="I107" s="28">
        <f>I110</f>
        <v>11531.8</v>
      </c>
    </row>
    <row r="108" spans="1:9" ht="38.25" x14ac:dyDescent="0.2">
      <c r="A108" s="58"/>
      <c r="B108" s="67" t="s">
        <v>49</v>
      </c>
      <c r="C108" s="6" t="s">
        <v>6</v>
      </c>
      <c r="D108" s="11" t="s">
        <v>109</v>
      </c>
      <c r="E108" s="15">
        <v>0</v>
      </c>
      <c r="F108" s="24">
        <v>0</v>
      </c>
      <c r="G108" s="37">
        <v>0</v>
      </c>
      <c r="H108" s="28">
        <v>0</v>
      </c>
      <c r="I108" s="28">
        <v>0</v>
      </c>
    </row>
    <row r="109" spans="1:9" x14ac:dyDescent="0.2">
      <c r="A109" s="58"/>
      <c r="B109" s="56"/>
      <c r="C109" s="6" t="s">
        <v>7</v>
      </c>
      <c r="D109" s="11" t="s">
        <v>109</v>
      </c>
      <c r="E109" s="15">
        <v>0</v>
      </c>
      <c r="F109" s="24">
        <v>0</v>
      </c>
      <c r="G109" s="37">
        <v>0</v>
      </c>
      <c r="H109" s="28">
        <v>0</v>
      </c>
      <c r="I109" s="28">
        <v>0</v>
      </c>
    </row>
    <row r="110" spans="1:9" ht="25.5" x14ac:dyDescent="0.2">
      <c r="A110" s="58"/>
      <c r="B110" s="56"/>
      <c r="C110" s="6" t="s">
        <v>8</v>
      </c>
      <c r="D110" s="11" t="s">
        <v>109</v>
      </c>
      <c r="E110" s="15">
        <v>14147.1</v>
      </c>
      <c r="F110" s="24">
        <f>10749.74+934.51</f>
        <v>11684.25</v>
      </c>
      <c r="G110" s="37">
        <v>9745.5300000000007</v>
      </c>
      <c r="H110" s="43">
        <f>16649.58-417.3</f>
        <v>16232.280000000002</v>
      </c>
      <c r="I110" s="43">
        <f>10529.38+1002.42</f>
        <v>11531.8</v>
      </c>
    </row>
    <row r="111" spans="1:9" x14ac:dyDescent="0.2">
      <c r="A111" s="58"/>
      <c r="B111" s="56"/>
      <c r="C111" s="6" t="s">
        <v>9</v>
      </c>
      <c r="D111" s="11" t="s">
        <v>109</v>
      </c>
      <c r="E111" s="15">
        <v>0</v>
      </c>
      <c r="F111" s="24">
        <v>0</v>
      </c>
      <c r="G111" s="37">
        <v>0</v>
      </c>
      <c r="H111" s="28">
        <v>0</v>
      </c>
      <c r="I111" s="28">
        <v>0</v>
      </c>
    </row>
    <row r="112" spans="1:9" x14ac:dyDescent="0.2">
      <c r="A112" s="58" t="s">
        <v>50</v>
      </c>
      <c r="B112" s="8" t="s">
        <v>51</v>
      </c>
      <c r="C112" s="6" t="s">
        <v>5</v>
      </c>
      <c r="D112" s="11" t="s">
        <v>109</v>
      </c>
      <c r="E112" s="15">
        <v>988.7</v>
      </c>
      <c r="F112" s="24">
        <v>752.75</v>
      </c>
      <c r="G112" s="37">
        <f>G115</f>
        <v>558.61</v>
      </c>
      <c r="H112" s="28">
        <f>H115</f>
        <v>841.11</v>
      </c>
      <c r="I112" s="28">
        <f>I115</f>
        <v>806</v>
      </c>
    </row>
    <row r="113" spans="1:9" ht="38.25" x14ac:dyDescent="0.2">
      <c r="A113" s="58"/>
      <c r="B113" s="67" t="s">
        <v>52</v>
      </c>
      <c r="C113" s="6" t="s">
        <v>6</v>
      </c>
      <c r="D113" s="11" t="s">
        <v>109</v>
      </c>
      <c r="E113" s="15">
        <v>0</v>
      </c>
      <c r="F113" s="24">
        <v>0</v>
      </c>
      <c r="G113" s="37">
        <v>0</v>
      </c>
      <c r="H113" s="28">
        <v>0</v>
      </c>
      <c r="I113" s="28">
        <v>0</v>
      </c>
    </row>
    <row r="114" spans="1:9" x14ac:dyDescent="0.2">
      <c r="A114" s="58"/>
      <c r="B114" s="56"/>
      <c r="C114" s="6" t="s">
        <v>7</v>
      </c>
      <c r="D114" s="11" t="s">
        <v>109</v>
      </c>
      <c r="E114" s="15">
        <v>0</v>
      </c>
      <c r="F114" s="24">
        <v>0</v>
      </c>
      <c r="G114" s="37">
        <v>0</v>
      </c>
      <c r="H114" s="28">
        <v>0</v>
      </c>
      <c r="I114" s="28">
        <v>0</v>
      </c>
    </row>
    <row r="115" spans="1:9" ht="25.5" x14ac:dyDescent="0.2">
      <c r="A115" s="58"/>
      <c r="B115" s="56"/>
      <c r="C115" s="6" t="s">
        <v>8</v>
      </c>
      <c r="D115" s="11" t="s">
        <v>109</v>
      </c>
      <c r="E115" s="15">
        <v>988.7</v>
      </c>
      <c r="F115" s="24">
        <v>752.75</v>
      </c>
      <c r="G115" s="37">
        <v>558.61</v>
      </c>
      <c r="H115" s="28">
        <v>841.11</v>
      </c>
      <c r="I115" s="28">
        <v>806</v>
      </c>
    </row>
    <row r="116" spans="1:9" x14ac:dyDescent="0.2">
      <c r="A116" s="58"/>
      <c r="B116" s="56"/>
      <c r="C116" s="6" t="s">
        <v>9</v>
      </c>
      <c r="D116" s="11" t="s">
        <v>109</v>
      </c>
      <c r="E116" s="15">
        <v>0</v>
      </c>
      <c r="F116" s="24">
        <v>0</v>
      </c>
      <c r="G116" s="37">
        <v>0</v>
      </c>
      <c r="H116" s="28">
        <v>0</v>
      </c>
      <c r="I116" s="28">
        <v>0</v>
      </c>
    </row>
    <row r="117" spans="1:9" x14ac:dyDescent="0.2">
      <c r="A117" s="58" t="s">
        <v>111</v>
      </c>
      <c r="B117" s="8" t="s">
        <v>53</v>
      </c>
      <c r="C117" s="6" t="s">
        <v>5</v>
      </c>
      <c r="D117" s="11" t="s">
        <v>109</v>
      </c>
      <c r="E117" s="15">
        <v>0</v>
      </c>
      <c r="F117" s="24">
        <f>F121</f>
        <v>2</v>
      </c>
      <c r="G117" s="37">
        <v>0</v>
      </c>
      <c r="H117" s="28">
        <v>0</v>
      </c>
      <c r="I117" s="28">
        <v>0</v>
      </c>
    </row>
    <row r="118" spans="1:9" ht="38.25" x14ac:dyDescent="0.2">
      <c r="A118" s="58"/>
      <c r="B118" s="67" t="s">
        <v>54</v>
      </c>
      <c r="C118" s="6" t="s">
        <v>6</v>
      </c>
      <c r="D118" s="11" t="s">
        <v>109</v>
      </c>
      <c r="E118" s="15">
        <v>0</v>
      </c>
      <c r="F118" s="24">
        <v>0</v>
      </c>
      <c r="G118" s="37">
        <v>0</v>
      </c>
      <c r="H118" s="28">
        <v>0</v>
      </c>
      <c r="I118" s="28">
        <v>0</v>
      </c>
    </row>
    <row r="119" spans="1:9" x14ac:dyDescent="0.2">
      <c r="A119" s="58"/>
      <c r="B119" s="56"/>
      <c r="C119" s="6" t="s">
        <v>7</v>
      </c>
      <c r="D119" s="11" t="s">
        <v>109</v>
      </c>
      <c r="E119" s="15">
        <v>0</v>
      </c>
      <c r="F119" s="24">
        <v>0</v>
      </c>
      <c r="G119" s="37">
        <v>0</v>
      </c>
      <c r="H119" s="28">
        <v>0</v>
      </c>
      <c r="I119" s="28">
        <v>0</v>
      </c>
    </row>
    <row r="120" spans="1:9" ht="25.5" x14ac:dyDescent="0.2">
      <c r="A120" s="58"/>
      <c r="B120" s="56"/>
      <c r="C120" s="6" t="s">
        <v>8</v>
      </c>
      <c r="D120" s="11" t="s">
        <v>109</v>
      </c>
      <c r="E120" s="15">
        <v>0</v>
      </c>
      <c r="F120" s="24">
        <v>0</v>
      </c>
      <c r="G120" s="37">
        <v>0</v>
      </c>
      <c r="H120" s="28">
        <v>0</v>
      </c>
      <c r="I120" s="28">
        <v>0</v>
      </c>
    </row>
    <row r="121" spans="1:9" x14ac:dyDescent="0.2">
      <c r="A121" s="58"/>
      <c r="B121" s="56"/>
      <c r="C121" s="6" t="s">
        <v>9</v>
      </c>
      <c r="D121" s="11" t="s">
        <v>109</v>
      </c>
      <c r="E121" s="15">
        <v>0</v>
      </c>
      <c r="F121" s="24">
        <v>2</v>
      </c>
      <c r="G121" s="37">
        <v>0</v>
      </c>
      <c r="H121" s="28">
        <v>0</v>
      </c>
      <c r="I121" s="28">
        <v>0</v>
      </c>
    </row>
    <row r="122" spans="1:9" x14ac:dyDescent="0.2">
      <c r="A122" s="58" t="s">
        <v>55</v>
      </c>
      <c r="B122" s="8" t="s">
        <v>56</v>
      </c>
      <c r="C122" s="6" t="s">
        <v>5</v>
      </c>
      <c r="D122" s="11" t="s">
        <v>109</v>
      </c>
      <c r="E122" s="15">
        <v>0</v>
      </c>
      <c r="F122" s="24">
        <v>0</v>
      </c>
      <c r="G122" s="37">
        <v>0</v>
      </c>
      <c r="H122" s="28">
        <v>0</v>
      </c>
      <c r="I122" s="28">
        <v>0</v>
      </c>
    </row>
    <row r="123" spans="1:9" ht="38.25" x14ac:dyDescent="0.2">
      <c r="A123" s="58"/>
      <c r="B123" s="67" t="s">
        <v>57</v>
      </c>
      <c r="C123" s="6" t="s">
        <v>6</v>
      </c>
      <c r="D123" s="11" t="s">
        <v>109</v>
      </c>
      <c r="E123" s="15">
        <v>0</v>
      </c>
      <c r="F123" s="24">
        <v>0</v>
      </c>
      <c r="G123" s="37">
        <v>0</v>
      </c>
      <c r="H123" s="28">
        <v>0</v>
      </c>
      <c r="I123" s="28">
        <v>0</v>
      </c>
    </row>
    <row r="124" spans="1:9" x14ac:dyDescent="0.2">
      <c r="A124" s="58"/>
      <c r="B124" s="56"/>
      <c r="C124" s="6" t="s">
        <v>7</v>
      </c>
      <c r="D124" s="11" t="s">
        <v>109</v>
      </c>
      <c r="E124" s="15">
        <v>0</v>
      </c>
      <c r="F124" s="24">
        <v>0</v>
      </c>
      <c r="G124" s="37">
        <v>0</v>
      </c>
      <c r="H124" s="28">
        <v>0</v>
      </c>
      <c r="I124" s="28">
        <v>0</v>
      </c>
    </row>
    <row r="125" spans="1:9" ht="25.5" x14ac:dyDescent="0.2">
      <c r="A125" s="58"/>
      <c r="B125" s="56"/>
      <c r="C125" s="6" t="s">
        <v>8</v>
      </c>
      <c r="D125" s="11" t="s">
        <v>109</v>
      </c>
      <c r="E125" s="15">
        <v>0</v>
      </c>
      <c r="F125" s="24">
        <v>0</v>
      </c>
      <c r="G125" s="37">
        <v>0</v>
      </c>
      <c r="H125" s="28">
        <v>0</v>
      </c>
      <c r="I125" s="28">
        <v>0</v>
      </c>
    </row>
    <row r="126" spans="1:9" x14ac:dyDescent="0.2">
      <c r="A126" s="58"/>
      <c r="B126" s="56"/>
      <c r="C126" s="6" t="s">
        <v>9</v>
      </c>
      <c r="D126" s="11" t="s">
        <v>109</v>
      </c>
      <c r="E126" s="15">
        <v>0</v>
      </c>
      <c r="F126" s="24">
        <v>0</v>
      </c>
      <c r="G126" s="37">
        <v>0</v>
      </c>
      <c r="H126" s="28">
        <v>0</v>
      </c>
      <c r="I126" s="28">
        <v>0</v>
      </c>
    </row>
    <row r="127" spans="1:9" x14ac:dyDescent="0.2">
      <c r="A127" s="58" t="s">
        <v>58</v>
      </c>
      <c r="B127" s="8" t="s">
        <v>59</v>
      </c>
      <c r="C127" s="6" t="s">
        <v>5</v>
      </c>
      <c r="D127" s="11" t="s">
        <v>109</v>
      </c>
      <c r="E127" s="15">
        <v>1322.7</v>
      </c>
      <c r="F127" s="24">
        <f>F129+F130</f>
        <v>5078.68</v>
      </c>
      <c r="G127" s="37">
        <f>G129+G130</f>
        <v>11144.61</v>
      </c>
      <c r="H127" s="28">
        <f>H128+H129+H130</f>
        <v>28856.469999999998</v>
      </c>
      <c r="I127" s="28">
        <f>I129+I130</f>
        <v>18912.370000000003</v>
      </c>
    </row>
    <row r="128" spans="1:9" ht="38.25" x14ac:dyDescent="0.2">
      <c r="A128" s="58"/>
      <c r="B128" s="67" t="s">
        <v>60</v>
      </c>
      <c r="C128" s="6" t="s">
        <v>6</v>
      </c>
      <c r="D128" s="11" t="s">
        <v>109</v>
      </c>
      <c r="E128" s="15">
        <v>0</v>
      </c>
      <c r="F128" s="24">
        <v>0</v>
      </c>
      <c r="G128" s="37">
        <v>0</v>
      </c>
      <c r="H128" s="28">
        <f>H148</f>
        <v>23577.1</v>
      </c>
      <c r="I128" s="28">
        <v>0</v>
      </c>
    </row>
    <row r="129" spans="1:9" x14ac:dyDescent="0.2">
      <c r="A129" s="58"/>
      <c r="B129" s="56"/>
      <c r="C129" s="6" t="s">
        <v>7</v>
      </c>
      <c r="D129" s="11" t="s">
        <v>109</v>
      </c>
      <c r="E129" s="15">
        <v>0</v>
      </c>
      <c r="F129" s="24">
        <f>F134+F139</f>
        <v>4375.53</v>
      </c>
      <c r="G129" s="37">
        <f>G139</f>
        <v>10053.84</v>
      </c>
      <c r="H129" s="28">
        <f>H139</f>
        <v>3563.73</v>
      </c>
      <c r="I129" s="28">
        <f>I139</f>
        <v>17872.900000000001</v>
      </c>
    </row>
    <row r="130" spans="1:9" ht="25.5" x14ac:dyDescent="0.2">
      <c r="A130" s="58"/>
      <c r="B130" s="56"/>
      <c r="C130" s="6" t="s">
        <v>8</v>
      </c>
      <c r="D130" s="11" t="s">
        <v>109</v>
      </c>
      <c r="E130" s="15">
        <v>1322.7</v>
      </c>
      <c r="F130" s="24">
        <f>382.48+185.34+135.33</f>
        <v>703.15000000000009</v>
      </c>
      <c r="G130" s="37">
        <f>G135+G140</f>
        <v>1090.77</v>
      </c>
      <c r="H130" s="43">
        <f>H135+H140++H150</f>
        <v>1715.64</v>
      </c>
      <c r="I130" s="28">
        <f>I135+I140</f>
        <v>1039.47</v>
      </c>
    </row>
    <row r="131" spans="1:9" ht="16.5" customHeight="1" x14ac:dyDescent="0.2">
      <c r="A131" s="58"/>
      <c r="B131" s="56"/>
      <c r="C131" s="6" t="s">
        <v>9</v>
      </c>
      <c r="D131" s="11" t="s">
        <v>109</v>
      </c>
      <c r="E131" s="15">
        <v>0</v>
      </c>
      <c r="F131" s="24">
        <v>0</v>
      </c>
      <c r="G131" s="37">
        <v>0</v>
      </c>
      <c r="H131" s="28">
        <v>0</v>
      </c>
      <c r="I131" s="28">
        <v>0</v>
      </c>
    </row>
    <row r="132" spans="1:9" x14ac:dyDescent="0.2">
      <c r="A132" s="58" t="s">
        <v>61</v>
      </c>
      <c r="B132" s="56" t="s">
        <v>62</v>
      </c>
      <c r="C132" s="6" t="s">
        <v>5</v>
      </c>
      <c r="D132" s="11" t="s">
        <v>109</v>
      </c>
      <c r="E132" s="15">
        <v>1322.7</v>
      </c>
      <c r="F132" s="24">
        <f>F135</f>
        <v>567.82000000000005</v>
      </c>
      <c r="G132" s="37">
        <f>G135</f>
        <v>779.83</v>
      </c>
      <c r="H132" s="28">
        <f>H135</f>
        <v>876.22</v>
      </c>
      <c r="I132" s="28">
        <f>I135</f>
        <v>21.56</v>
      </c>
    </row>
    <row r="133" spans="1:9" ht="38.25" x14ac:dyDescent="0.2">
      <c r="A133" s="58"/>
      <c r="B133" s="56"/>
      <c r="C133" s="6" t="s">
        <v>6</v>
      </c>
      <c r="D133" s="11" t="s">
        <v>109</v>
      </c>
      <c r="E133" s="15">
        <v>0</v>
      </c>
      <c r="F133" s="24">
        <v>0</v>
      </c>
      <c r="G133" s="37">
        <v>0</v>
      </c>
      <c r="H133" s="28">
        <v>0</v>
      </c>
      <c r="I133" s="28">
        <v>0</v>
      </c>
    </row>
    <row r="134" spans="1:9" x14ac:dyDescent="0.2">
      <c r="A134" s="58"/>
      <c r="B134" s="56"/>
      <c r="C134" s="6" t="s">
        <v>7</v>
      </c>
      <c r="D134" s="11" t="s">
        <v>109</v>
      </c>
      <c r="E134" s="15">
        <v>0</v>
      </c>
      <c r="F134" s="24">
        <v>0</v>
      </c>
      <c r="G134" s="37">
        <v>0</v>
      </c>
      <c r="H134" s="28">
        <v>0</v>
      </c>
      <c r="I134" s="28">
        <v>0</v>
      </c>
    </row>
    <row r="135" spans="1:9" ht="25.5" x14ac:dyDescent="0.2">
      <c r="A135" s="58"/>
      <c r="B135" s="56"/>
      <c r="C135" s="6" t="s">
        <v>8</v>
      </c>
      <c r="D135" s="11" t="s">
        <v>109</v>
      </c>
      <c r="E135" s="15">
        <v>1322.7</v>
      </c>
      <c r="F135" s="24">
        <f>382.48+185.34</f>
        <v>567.82000000000005</v>
      </c>
      <c r="G135" s="37">
        <v>779.83</v>
      </c>
      <c r="H135" s="28">
        <v>876.22</v>
      </c>
      <c r="I135" s="28">
        <v>21.56</v>
      </c>
    </row>
    <row r="136" spans="1:9" x14ac:dyDescent="0.2">
      <c r="A136" s="58"/>
      <c r="B136" s="56"/>
      <c r="C136" s="6" t="s">
        <v>9</v>
      </c>
      <c r="D136" s="11" t="s">
        <v>109</v>
      </c>
      <c r="E136" s="15">
        <v>0</v>
      </c>
      <c r="F136" s="24">
        <v>0</v>
      </c>
      <c r="G136" s="37">
        <v>0</v>
      </c>
      <c r="H136" s="28">
        <v>0</v>
      </c>
      <c r="I136" s="28">
        <v>0</v>
      </c>
    </row>
    <row r="137" spans="1:9" x14ac:dyDescent="0.2">
      <c r="A137" s="58" t="s">
        <v>63</v>
      </c>
      <c r="B137" s="56" t="s">
        <v>64</v>
      </c>
      <c r="C137" s="6" t="s">
        <v>5</v>
      </c>
      <c r="D137" s="11" t="s">
        <v>109</v>
      </c>
      <c r="E137" s="15">
        <v>0</v>
      </c>
      <c r="F137" s="24">
        <f>F139+F140</f>
        <v>4510.8599999999997</v>
      </c>
      <c r="G137" s="37">
        <f>G139+G140</f>
        <v>10364.780000000001</v>
      </c>
      <c r="H137" s="28">
        <f>H140+H139</f>
        <v>3673.96</v>
      </c>
      <c r="I137" s="28">
        <f>I139+I140</f>
        <v>18890.810000000001</v>
      </c>
    </row>
    <row r="138" spans="1:9" ht="38.25" x14ac:dyDescent="0.2">
      <c r="A138" s="58"/>
      <c r="B138" s="56"/>
      <c r="C138" s="6" t="s">
        <v>6</v>
      </c>
      <c r="D138" s="11" t="s">
        <v>109</v>
      </c>
      <c r="E138" s="15">
        <v>0</v>
      </c>
      <c r="F138" s="24">
        <v>0</v>
      </c>
      <c r="G138" s="37">
        <v>0</v>
      </c>
      <c r="H138" s="28">
        <v>0</v>
      </c>
      <c r="I138" s="28">
        <v>0</v>
      </c>
    </row>
    <row r="139" spans="1:9" x14ac:dyDescent="0.2">
      <c r="A139" s="58"/>
      <c r="B139" s="56"/>
      <c r="C139" s="6" t="s">
        <v>7</v>
      </c>
      <c r="D139" s="11" t="s">
        <v>109</v>
      </c>
      <c r="E139" s="15">
        <v>0</v>
      </c>
      <c r="F139" s="24">
        <v>4375.53</v>
      </c>
      <c r="G139" s="37">
        <v>10053.84</v>
      </c>
      <c r="H139" s="28">
        <f>3588.89-25.16</f>
        <v>3563.73</v>
      </c>
      <c r="I139" s="28">
        <v>17872.900000000001</v>
      </c>
    </row>
    <row r="140" spans="1:9" ht="25.5" x14ac:dyDescent="0.2">
      <c r="A140" s="58"/>
      <c r="B140" s="56"/>
      <c r="C140" s="6" t="s">
        <v>8</v>
      </c>
      <c r="D140" s="11" t="s">
        <v>109</v>
      </c>
      <c r="E140" s="15">
        <v>0</v>
      </c>
      <c r="F140" s="24">
        <f>135.33</f>
        <v>135.33000000000001</v>
      </c>
      <c r="G140" s="37">
        <v>310.94</v>
      </c>
      <c r="H140" s="28">
        <f>113.46-3.23</f>
        <v>110.22999999999999</v>
      </c>
      <c r="I140" s="28">
        <v>1017.91</v>
      </c>
    </row>
    <row r="141" spans="1:9" x14ac:dyDescent="0.2">
      <c r="A141" s="58"/>
      <c r="B141" s="56"/>
      <c r="C141" s="6" t="s">
        <v>9</v>
      </c>
      <c r="D141" s="11" t="s">
        <v>109</v>
      </c>
      <c r="E141" s="15">
        <v>0</v>
      </c>
      <c r="F141" s="24">
        <v>0</v>
      </c>
      <c r="G141" s="37">
        <v>0</v>
      </c>
      <c r="H141" s="28">
        <v>0</v>
      </c>
      <c r="I141" s="28">
        <v>0</v>
      </c>
    </row>
    <row r="142" spans="1:9" x14ac:dyDescent="0.2">
      <c r="A142" s="59" t="s">
        <v>114</v>
      </c>
      <c r="B142" s="68" t="s">
        <v>115</v>
      </c>
      <c r="C142" s="13" t="s">
        <v>5</v>
      </c>
      <c r="D142" s="12" t="s">
        <v>109</v>
      </c>
      <c r="E142" s="16">
        <v>0</v>
      </c>
      <c r="F142" s="24">
        <v>0</v>
      </c>
      <c r="G142" s="37">
        <v>0</v>
      </c>
      <c r="H142" s="28">
        <v>0</v>
      </c>
      <c r="I142" s="28">
        <v>0</v>
      </c>
    </row>
    <row r="143" spans="1:9" ht="38.25" x14ac:dyDescent="0.2">
      <c r="A143" s="60"/>
      <c r="B143" s="66"/>
      <c r="C143" s="13" t="s">
        <v>6</v>
      </c>
      <c r="D143" s="12" t="s">
        <v>109</v>
      </c>
      <c r="E143" s="16">
        <v>0</v>
      </c>
      <c r="F143" s="24">
        <v>0</v>
      </c>
      <c r="G143" s="37">
        <v>0</v>
      </c>
      <c r="H143" s="28">
        <v>0</v>
      </c>
      <c r="I143" s="28">
        <v>0</v>
      </c>
    </row>
    <row r="144" spans="1:9" x14ac:dyDescent="0.2">
      <c r="A144" s="60"/>
      <c r="B144" s="66"/>
      <c r="C144" s="13" t="s">
        <v>7</v>
      </c>
      <c r="D144" s="12" t="s">
        <v>109</v>
      </c>
      <c r="E144" s="16">
        <v>0</v>
      </c>
      <c r="F144" s="24">
        <v>0</v>
      </c>
      <c r="G144" s="37">
        <v>0</v>
      </c>
      <c r="H144" s="28">
        <v>0</v>
      </c>
      <c r="I144" s="28">
        <v>0</v>
      </c>
    </row>
    <row r="145" spans="1:9" ht="25.5" x14ac:dyDescent="0.2">
      <c r="A145" s="60"/>
      <c r="B145" s="66"/>
      <c r="C145" s="13" t="s">
        <v>8</v>
      </c>
      <c r="D145" s="12" t="s">
        <v>109</v>
      </c>
      <c r="E145" s="16">
        <v>0</v>
      </c>
      <c r="F145" s="24">
        <v>0</v>
      </c>
      <c r="G145" s="37">
        <v>0</v>
      </c>
      <c r="H145" s="28">
        <v>0</v>
      </c>
      <c r="I145" s="28">
        <v>0</v>
      </c>
    </row>
    <row r="146" spans="1:9" x14ac:dyDescent="0.2">
      <c r="A146" s="61"/>
      <c r="B146" s="67"/>
      <c r="C146" s="13" t="s">
        <v>9</v>
      </c>
      <c r="D146" s="12" t="s">
        <v>109</v>
      </c>
      <c r="E146" s="16">
        <v>0</v>
      </c>
      <c r="F146" s="24">
        <v>0</v>
      </c>
      <c r="G146" s="37">
        <v>0</v>
      </c>
      <c r="H146" s="28">
        <v>0</v>
      </c>
      <c r="I146" s="28">
        <v>0</v>
      </c>
    </row>
    <row r="147" spans="1:9" x14ac:dyDescent="0.2">
      <c r="A147" s="52" t="s">
        <v>120</v>
      </c>
      <c r="B147" s="68" t="s">
        <v>121</v>
      </c>
      <c r="C147" s="35" t="s">
        <v>5</v>
      </c>
      <c r="D147" s="34" t="s">
        <v>109</v>
      </c>
      <c r="E147" s="38">
        <v>0</v>
      </c>
      <c r="F147" s="37">
        <v>0</v>
      </c>
      <c r="G147" s="37">
        <v>0</v>
      </c>
      <c r="H147" s="28">
        <f>H148+H149+H150</f>
        <v>24306.289999999997</v>
      </c>
      <c r="I147" s="28">
        <v>0</v>
      </c>
    </row>
    <row r="148" spans="1:9" ht="38.25" x14ac:dyDescent="0.2">
      <c r="A148" s="53"/>
      <c r="B148" s="66"/>
      <c r="C148" s="35" t="s">
        <v>6</v>
      </c>
      <c r="D148" s="34" t="s">
        <v>109</v>
      </c>
      <c r="E148" s="38">
        <v>0</v>
      </c>
      <c r="F148" s="37">
        <v>0</v>
      </c>
      <c r="G148" s="37">
        <v>0</v>
      </c>
      <c r="H148" s="28">
        <v>23577.1</v>
      </c>
      <c r="I148" s="28">
        <v>0</v>
      </c>
    </row>
    <row r="149" spans="1:9" x14ac:dyDescent="0.2">
      <c r="A149" s="53"/>
      <c r="B149" s="66"/>
      <c r="C149" s="35" t="s">
        <v>7</v>
      </c>
      <c r="D149" s="34" t="s">
        <v>109</v>
      </c>
      <c r="E149" s="38">
        <v>0</v>
      </c>
      <c r="F149" s="37">
        <v>0</v>
      </c>
      <c r="G149" s="37">
        <v>0</v>
      </c>
      <c r="H149" s="28"/>
      <c r="I149" s="28">
        <v>0</v>
      </c>
    </row>
    <row r="150" spans="1:9" ht="25.5" x14ac:dyDescent="0.2">
      <c r="A150" s="53"/>
      <c r="B150" s="66"/>
      <c r="C150" s="35" t="s">
        <v>8</v>
      </c>
      <c r="D150" s="34" t="s">
        <v>109</v>
      </c>
      <c r="E150" s="38">
        <v>0</v>
      </c>
      <c r="F150" s="37">
        <v>0</v>
      </c>
      <c r="G150" s="37">
        <v>0</v>
      </c>
      <c r="H150" s="28">
        <v>729.19</v>
      </c>
      <c r="I150" s="28">
        <v>0</v>
      </c>
    </row>
    <row r="151" spans="1:9" x14ac:dyDescent="0.2">
      <c r="A151" s="54"/>
      <c r="B151" s="67"/>
      <c r="C151" s="35" t="s">
        <v>9</v>
      </c>
      <c r="D151" s="34" t="s">
        <v>109</v>
      </c>
      <c r="E151" s="38">
        <v>0</v>
      </c>
      <c r="F151" s="37">
        <v>0</v>
      </c>
      <c r="G151" s="37">
        <v>0</v>
      </c>
      <c r="H151" s="28">
        <v>0</v>
      </c>
      <c r="I151" s="28">
        <v>0</v>
      </c>
    </row>
    <row r="152" spans="1:9" x14ac:dyDescent="0.2">
      <c r="A152" s="58" t="s">
        <v>65</v>
      </c>
      <c r="B152" s="8" t="s">
        <v>66</v>
      </c>
      <c r="C152" s="6" t="s">
        <v>5</v>
      </c>
      <c r="D152" s="11" t="s">
        <v>109</v>
      </c>
      <c r="E152" s="15">
        <v>6187.9</v>
      </c>
      <c r="F152" s="24">
        <v>17457.509999999998</v>
      </c>
      <c r="G152" s="37">
        <f>G154+G153</f>
        <v>16941.89</v>
      </c>
      <c r="H152" s="28">
        <f>H154+H153</f>
        <v>21220.25</v>
      </c>
      <c r="I152" s="28">
        <f>I154+I153</f>
        <v>22100.85</v>
      </c>
    </row>
    <row r="153" spans="1:9" ht="38.25" x14ac:dyDescent="0.2">
      <c r="A153" s="58"/>
      <c r="B153" s="67" t="s">
        <v>67</v>
      </c>
      <c r="C153" s="6" t="s">
        <v>6</v>
      </c>
      <c r="D153" s="11" t="s">
        <v>109</v>
      </c>
      <c r="E153" s="15">
        <v>0</v>
      </c>
      <c r="F153" s="24">
        <v>0</v>
      </c>
      <c r="G153" s="37">
        <f>G168</f>
        <v>7347.2</v>
      </c>
      <c r="H153" s="28">
        <f>H168</f>
        <v>13655.49</v>
      </c>
      <c r="I153" s="28">
        <v>16148.3</v>
      </c>
    </row>
    <row r="154" spans="1:9" x14ac:dyDescent="0.2">
      <c r="A154" s="58"/>
      <c r="B154" s="56"/>
      <c r="C154" s="6" t="s">
        <v>7</v>
      </c>
      <c r="D154" s="11" t="s">
        <v>109</v>
      </c>
      <c r="E154" s="15">
        <v>6187.9</v>
      </c>
      <c r="F154" s="24">
        <v>17457.509999999998</v>
      </c>
      <c r="G154" s="37">
        <f>G164</f>
        <v>9594.69</v>
      </c>
      <c r="H154" s="43">
        <f>H164+H169</f>
        <v>7564.7599999999993</v>
      </c>
      <c r="I154" s="43">
        <v>5952.55</v>
      </c>
    </row>
    <row r="155" spans="1:9" ht="25.5" x14ac:dyDescent="0.2">
      <c r="A155" s="58"/>
      <c r="B155" s="56"/>
      <c r="C155" s="6" t="s">
        <v>8</v>
      </c>
      <c r="D155" s="11" t="s">
        <v>109</v>
      </c>
      <c r="E155" s="15">
        <v>0</v>
      </c>
      <c r="F155" s="24">
        <v>0</v>
      </c>
      <c r="G155" s="37">
        <v>0</v>
      </c>
      <c r="H155" s="28">
        <v>0</v>
      </c>
      <c r="I155" s="28">
        <v>0</v>
      </c>
    </row>
    <row r="156" spans="1:9" x14ac:dyDescent="0.2">
      <c r="A156" s="58"/>
      <c r="B156" s="56"/>
      <c r="C156" s="6" t="s">
        <v>9</v>
      </c>
      <c r="D156" s="11" t="s">
        <v>109</v>
      </c>
      <c r="E156" s="15">
        <v>0</v>
      </c>
      <c r="F156" s="24">
        <v>0</v>
      </c>
      <c r="G156" s="37">
        <v>0</v>
      </c>
      <c r="H156" s="28">
        <v>0</v>
      </c>
      <c r="I156" s="28">
        <v>0</v>
      </c>
    </row>
    <row r="157" spans="1:9" x14ac:dyDescent="0.2">
      <c r="A157" s="58" t="s">
        <v>112</v>
      </c>
      <c r="B157" s="56" t="s">
        <v>68</v>
      </c>
      <c r="C157" s="6" t="s">
        <v>5</v>
      </c>
      <c r="D157" s="11" t="s">
        <v>109</v>
      </c>
      <c r="E157" s="15">
        <v>4400</v>
      </c>
      <c r="F157" s="24">
        <v>0</v>
      </c>
      <c r="G157" s="37">
        <v>0</v>
      </c>
      <c r="H157" s="28">
        <v>0</v>
      </c>
      <c r="I157" s="28">
        <v>0</v>
      </c>
    </row>
    <row r="158" spans="1:9" ht="38.25" x14ac:dyDescent="0.2">
      <c r="A158" s="58"/>
      <c r="B158" s="56"/>
      <c r="C158" s="6" t="s">
        <v>6</v>
      </c>
      <c r="D158" s="11" t="s">
        <v>109</v>
      </c>
      <c r="E158" s="15">
        <v>0</v>
      </c>
      <c r="F158" s="24">
        <v>0</v>
      </c>
      <c r="G158" s="37">
        <v>0</v>
      </c>
      <c r="H158" s="28">
        <v>0</v>
      </c>
      <c r="I158" s="28">
        <v>0</v>
      </c>
    </row>
    <row r="159" spans="1:9" x14ac:dyDescent="0.2">
      <c r="A159" s="58"/>
      <c r="B159" s="56"/>
      <c r="C159" s="6" t="s">
        <v>7</v>
      </c>
      <c r="D159" s="11" t="s">
        <v>109</v>
      </c>
      <c r="E159" s="15">
        <v>4400</v>
      </c>
      <c r="F159" s="24">
        <v>0</v>
      </c>
      <c r="G159" s="37">
        <v>0</v>
      </c>
      <c r="H159" s="28">
        <v>0</v>
      </c>
      <c r="I159" s="28">
        <v>0</v>
      </c>
    </row>
    <row r="160" spans="1:9" ht="25.5" x14ac:dyDescent="0.2">
      <c r="A160" s="58"/>
      <c r="B160" s="56"/>
      <c r="C160" s="6" t="s">
        <v>8</v>
      </c>
      <c r="D160" s="11" t="s">
        <v>109</v>
      </c>
      <c r="E160" s="15">
        <v>0</v>
      </c>
      <c r="F160" s="24">
        <v>0</v>
      </c>
      <c r="G160" s="37">
        <v>0</v>
      </c>
      <c r="H160" s="28">
        <v>0</v>
      </c>
      <c r="I160" s="28">
        <v>0</v>
      </c>
    </row>
    <row r="161" spans="1:9" x14ac:dyDescent="0.2">
      <c r="A161" s="58"/>
      <c r="B161" s="56"/>
      <c r="C161" s="6" t="s">
        <v>9</v>
      </c>
      <c r="D161" s="11" t="s">
        <v>109</v>
      </c>
      <c r="E161" s="15">
        <v>0</v>
      </c>
      <c r="F161" s="24">
        <v>0</v>
      </c>
      <c r="G161" s="37">
        <v>0</v>
      </c>
      <c r="H161" s="28">
        <v>0</v>
      </c>
      <c r="I161" s="28">
        <v>0</v>
      </c>
    </row>
    <row r="162" spans="1:9" x14ac:dyDescent="0.2">
      <c r="A162" s="58" t="s">
        <v>113</v>
      </c>
      <c r="B162" s="69" t="s">
        <v>119</v>
      </c>
      <c r="C162" s="6" t="s">
        <v>5</v>
      </c>
      <c r="D162" s="11" t="s">
        <v>109</v>
      </c>
      <c r="E162" s="15">
        <v>1787.9</v>
      </c>
      <c r="F162" s="24">
        <v>17457.509999999998</v>
      </c>
      <c r="G162" s="37">
        <f>G164</f>
        <v>9594.69</v>
      </c>
      <c r="H162" s="43">
        <f>H164</f>
        <v>5702.65</v>
      </c>
      <c r="I162" s="43">
        <f>I164</f>
        <v>5952.55</v>
      </c>
    </row>
    <row r="163" spans="1:9" ht="38.25" x14ac:dyDescent="0.2">
      <c r="A163" s="58"/>
      <c r="B163" s="69"/>
      <c r="C163" s="6" t="s">
        <v>6</v>
      </c>
      <c r="D163" s="11" t="s">
        <v>109</v>
      </c>
      <c r="E163" s="15">
        <v>0</v>
      </c>
      <c r="F163" s="24">
        <v>0</v>
      </c>
      <c r="G163" s="37">
        <v>0</v>
      </c>
      <c r="H163" s="28">
        <v>0</v>
      </c>
      <c r="I163" s="28">
        <v>0</v>
      </c>
    </row>
    <row r="164" spans="1:9" x14ac:dyDescent="0.2">
      <c r="A164" s="58"/>
      <c r="B164" s="69"/>
      <c r="C164" s="6" t="s">
        <v>7</v>
      </c>
      <c r="D164" s="11" t="s">
        <v>109</v>
      </c>
      <c r="E164" s="15">
        <v>1787.9</v>
      </c>
      <c r="F164" s="24">
        <v>17457.509999999998</v>
      </c>
      <c r="G164" s="37">
        <v>9594.69</v>
      </c>
      <c r="H164" s="43">
        <v>5702.65</v>
      </c>
      <c r="I164" s="43">
        <v>5952.55</v>
      </c>
    </row>
    <row r="165" spans="1:9" ht="25.5" x14ac:dyDescent="0.2">
      <c r="A165" s="58"/>
      <c r="B165" s="69"/>
      <c r="C165" s="6" t="s">
        <v>8</v>
      </c>
      <c r="D165" s="11" t="s">
        <v>109</v>
      </c>
      <c r="E165" s="15">
        <v>0</v>
      </c>
      <c r="F165" s="24">
        <v>0</v>
      </c>
      <c r="G165" s="37">
        <v>0</v>
      </c>
      <c r="H165" s="28">
        <v>0</v>
      </c>
      <c r="I165" s="28">
        <v>0</v>
      </c>
    </row>
    <row r="166" spans="1:9" x14ac:dyDescent="0.2">
      <c r="A166" s="58"/>
      <c r="B166" s="69"/>
      <c r="C166" s="6" t="s">
        <v>9</v>
      </c>
      <c r="D166" s="11" t="s">
        <v>109</v>
      </c>
      <c r="E166" s="15">
        <v>0</v>
      </c>
      <c r="F166" s="24">
        <v>0</v>
      </c>
      <c r="G166" s="37">
        <v>0</v>
      </c>
      <c r="H166" s="28">
        <v>0</v>
      </c>
      <c r="I166" s="28">
        <v>0</v>
      </c>
    </row>
    <row r="167" spans="1:9" x14ac:dyDescent="0.2">
      <c r="A167" s="58" t="s">
        <v>126</v>
      </c>
      <c r="B167" s="8"/>
      <c r="C167" s="6" t="s">
        <v>5</v>
      </c>
      <c r="D167" s="11" t="s">
        <v>109</v>
      </c>
      <c r="E167" s="15">
        <v>0</v>
      </c>
      <c r="F167" s="24">
        <v>0</v>
      </c>
      <c r="G167" s="37">
        <v>0</v>
      </c>
      <c r="H167" s="28">
        <f>H168+H169</f>
        <v>15517.6</v>
      </c>
      <c r="I167" s="28">
        <f>I168</f>
        <v>16148.3</v>
      </c>
    </row>
    <row r="168" spans="1:9" ht="38.25" x14ac:dyDescent="0.2">
      <c r="A168" s="58"/>
      <c r="B168" s="67" t="s">
        <v>118</v>
      </c>
      <c r="C168" s="6" t="s">
        <v>6</v>
      </c>
      <c r="D168" s="11" t="s">
        <v>109</v>
      </c>
      <c r="E168" s="15">
        <v>0</v>
      </c>
      <c r="F168" s="24">
        <v>0</v>
      </c>
      <c r="G168" s="37">
        <v>7347.2</v>
      </c>
      <c r="H168" s="28">
        <v>13655.49</v>
      </c>
      <c r="I168" s="28">
        <v>16148.3</v>
      </c>
    </row>
    <row r="169" spans="1:9" x14ac:dyDescent="0.2">
      <c r="A169" s="58"/>
      <c r="B169" s="56"/>
      <c r="C169" s="6" t="s">
        <v>7</v>
      </c>
      <c r="D169" s="11" t="s">
        <v>109</v>
      </c>
      <c r="E169" s="15">
        <v>0</v>
      </c>
      <c r="F169" s="24">
        <v>0</v>
      </c>
      <c r="G169" s="37">
        <v>0</v>
      </c>
      <c r="H169" s="28">
        <v>1862.11</v>
      </c>
      <c r="I169" s="28">
        <v>0</v>
      </c>
    </row>
    <row r="170" spans="1:9" ht="25.5" x14ac:dyDescent="0.2">
      <c r="A170" s="58"/>
      <c r="B170" s="56"/>
      <c r="C170" s="6" t="s">
        <v>8</v>
      </c>
      <c r="D170" s="11" t="s">
        <v>109</v>
      </c>
      <c r="E170" s="15">
        <v>0</v>
      </c>
      <c r="F170" s="24">
        <v>0</v>
      </c>
      <c r="G170" s="37">
        <v>0</v>
      </c>
      <c r="H170" s="28">
        <v>0</v>
      </c>
      <c r="I170" s="28">
        <v>0</v>
      </c>
    </row>
    <row r="171" spans="1:9" x14ac:dyDescent="0.2">
      <c r="A171" s="58"/>
      <c r="B171" s="56"/>
      <c r="C171" s="6" t="s">
        <v>9</v>
      </c>
      <c r="D171" s="11" t="s">
        <v>109</v>
      </c>
      <c r="E171" s="15">
        <v>0</v>
      </c>
      <c r="F171" s="24">
        <v>0</v>
      </c>
      <c r="G171" s="37">
        <v>0</v>
      </c>
      <c r="H171" s="28">
        <v>0</v>
      </c>
      <c r="I171" s="28">
        <v>0</v>
      </c>
    </row>
    <row r="172" spans="1:9" x14ac:dyDescent="0.2">
      <c r="A172" s="58" t="s">
        <v>69</v>
      </c>
      <c r="B172" s="8" t="s">
        <v>70</v>
      </c>
      <c r="C172" s="6" t="s">
        <v>5</v>
      </c>
      <c r="D172" s="11" t="s">
        <v>109</v>
      </c>
      <c r="E172" s="15">
        <v>0</v>
      </c>
      <c r="F172" s="24">
        <v>0</v>
      </c>
      <c r="G172" s="37">
        <v>0</v>
      </c>
      <c r="H172" s="28">
        <v>0</v>
      </c>
      <c r="I172" s="28">
        <v>0</v>
      </c>
    </row>
    <row r="173" spans="1:9" ht="40.5" customHeight="1" x14ac:dyDescent="0.2">
      <c r="A173" s="58"/>
      <c r="B173" s="67" t="s">
        <v>71</v>
      </c>
      <c r="C173" s="6" t="s">
        <v>6</v>
      </c>
      <c r="D173" s="11" t="s">
        <v>109</v>
      </c>
      <c r="E173" s="15">
        <v>0</v>
      </c>
      <c r="F173" s="24">
        <v>0</v>
      </c>
      <c r="G173" s="37">
        <v>0</v>
      </c>
      <c r="H173" s="28">
        <v>0</v>
      </c>
      <c r="I173" s="28">
        <v>0</v>
      </c>
    </row>
    <row r="174" spans="1:9" x14ac:dyDescent="0.2">
      <c r="A174" s="58"/>
      <c r="B174" s="56"/>
      <c r="C174" s="6" t="s">
        <v>7</v>
      </c>
      <c r="D174" s="11" t="s">
        <v>109</v>
      </c>
      <c r="E174" s="15">
        <v>0</v>
      </c>
      <c r="F174" s="24">
        <v>0</v>
      </c>
      <c r="G174" s="37">
        <v>0</v>
      </c>
      <c r="H174" s="28">
        <v>0</v>
      </c>
      <c r="I174" s="28">
        <v>0</v>
      </c>
    </row>
    <row r="175" spans="1:9" ht="25.5" x14ac:dyDescent="0.2">
      <c r="A175" s="58"/>
      <c r="B175" s="56"/>
      <c r="C175" s="6" t="s">
        <v>8</v>
      </c>
      <c r="D175" s="11" t="s">
        <v>109</v>
      </c>
      <c r="E175" s="15">
        <v>0</v>
      </c>
      <c r="F175" s="24">
        <v>0</v>
      </c>
      <c r="G175" s="37">
        <v>0</v>
      </c>
      <c r="H175" s="28">
        <v>0</v>
      </c>
      <c r="I175" s="28">
        <v>0</v>
      </c>
    </row>
    <row r="176" spans="1:9" x14ac:dyDescent="0.2">
      <c r="A176" s="58"/>
      <c r="B176" s="56"/>
      <c r="C176" s="6" t="s">
        <v>9</v>
      </c>
      <c r="D176" s="11" t="s">
        <v>109</v>
      </c>
      <c r="E176" s="15">
        <v>0</v>
      </c>
      <c r="F176" s="24">
        <v>0</v>
      </c>
      <c r="G176" s="37">
        <v>0</v>
      </c>
      <c r="H176" s="28">
        <v>0</v>
      </c>
      <c r="I176" s="28">
        <v>0</v>
      </c>
    </row>
    <row r="177" spans="1:12" x14ac:dyDescent="0.2">
      <c r="A177" s="58" t="s">
        <v>72</v>
      </c>
      <c r="B177" s="8" t="s">
        <v>73</v>
      </c>
      <c r="C177" s="6" t="s">
        <v>5</v>
      </c>
      <c r="D177" s="11" t="s">
        <v>109</v>
      </c>
      <c r="E177" s="15">
        <v>0</v>
      </c>
      <c r="F177" s="24">
        <v>0</v>
      </c>
      <c r="G177" s="37">
        <v>0</v>
      </c>
      <c r="H177" s="28">
        <v>0</v>
      </c>
      <c r="I177" s="28">
        <v>0</v>
      </c>
    </row>
    <row r="178" spans="1:12" ht="38.25" x14ac:dyDescent="0.2">
      <c r="A178" s="58"/>
      <c r="B178" s="67" t="s">
        <v>74</v>
      </c>
      <c r="C178" s="6" t="s">
        <v>6</v>
      </c>
      <c r="D178" s="11" t="s">
        <v>109</v>
      </c>
      <c r="E178" s="15">
        <v>0</v>
      </c>
      <c r="F178" s="24">
        <v>0</v>
      </c>
      <c r="G178" s="37">
        <v>0</v>
      </c>
      <c r="H178" s="28">
        <v>0</v>
      </c>
      <c r="I178" s="28">
        <v>0</v>
      </c>
    </row>
    <row r="179" spans="1:12" x14ac:dyDescent="0.2">
      <c r="A179" s="58"/>
      <c r="B179" s="56"/>
      <c r="C179" s="6" t="s">
        <v>7</v>
      </c>
      <c r="D179" s="11" t="s">
        <v>109</v>
      </c>
      <c r="E179" s="15">
        <v>0</v>
      </c>
      <c r="F179" s="24">
        <v>0</v>
      </c>
      <c r="G179" s="37">
        <v>0</v>
      </c>
      <c r="H179" s="28">
        <v>0</v>
      </c>
      <c r="I179" s="28">
        <v>0</v>
      </c>
    </row>
    <row r="180" spans="1:12" ht="25.5" x14ac:dyDescent="0.2">
      <c r="A180" s="58"/>
      <c r="B180" s="56"/>
      <c r="C180" s="6" t="s">
        <v>8</v>
      </c>
      <c r="D180" s="11" t="s">
        <v>109</v>
      </c>
      <c r="E180" s="15">
        <v>0</v>
      </c>
      <c r="F180" s="24">
        <v>0</v>
      </c>
      <c r="G180" s="37">
        <v>0</v>
      </c>
      <c r="H180" s="28">
        <v>0</v>
      </c>
      <c r="I180" s="28">
        <v>0</v>
      </c>
    </row>
    <row r="181" spans="1:12" x14ac:dyDescent="0.2">
      <c r="A181" s="58"/>
      <c r="B181" s="56"/>
      <c r="C181" s="6" t="s">
        <v>9</v>
      </c>
      <c r="D181" s="11" t="s">
        <v>109</v>
      </c>
      <c r="E181" s="15">
        <v>0</v>
      </c>
      <c r="F181" s="24">
        <v>0</v>
      </c>
      <c r="G181" s="37">
        <v>0</v>
      </c>
      <c r="H181" s="28">
        <v>0</v>
      </c>
      <c r="I181" s="28">
        <v>0</v>
      </c>
    </row>
    <row r="182" spans="1:12" ht="15" customHeight="1" x14ac:dyDescent="0.2">
      <c r="A182" s="58">
        <v>3</v>
      </c>
      <c r="B182" s="73" t="s">
        <v>75</v>
      </c>
      <c r="C182" s="6" t="s">
        <v>5</v>
      </c>
      <c r="D182" s="11" t="s">
        <v>109</v>
      </c>
      <c r="E182" s="14">
        <v>19068.8</v>
      </c>
      <c r="F182" s="20">
        <f>F184+F185</f>
        <v>20008.38</v>
      </c>
      <c r="G182" s="20">
        <f>G185+G184</f>
        <v>15862.98</v>
      </c>
      <c r="H182" s="27">
        <f>H184+H185</f>
        <v>19918.370000000003</v>
      </c>
      <c r="I182" s="27">
        <f>I184+I185</f>
        <v>44039.060000000005</v>
      </c>
      <c r="L182" s="23"/>
    </row>
    <row r="183" spans="1:12" ht="38.25" x14ac:dyDescent="0.2">
      <c r="A183" s="58"/>
      <c r="B183" s="73"/>
      <c r="C183" s="6" t="s">
        <v>6</v>
      </c>
      <c r="D183" s="11" t="s">
        <v>109</v>
      </c>
      <c r="E183" s="15">
        <v>0</v>
      </c>
      <c r="F183" s="24">
        <v>0</v>
      </c>
      <c r="G183" s="37">
        <v>0</v>
      </c>
      <c r="H183" s="28">
        <v>0</v>
      </c>
      <c r="I183" s="28">
        <v>0</v>
      </c>
    </row>
    <row r="184" spans="1:12" x14ac:dyDescent="0.2">
      <c r="A184" s="58"/>
      <c r="B184" s="73"/>
      <c r="C184" s="6" t="s">
        <v>7</v>
      </c>
      <c r="D184" s="11" t="s">
        <v>109</v>
      </c>
      <c r="E184" s="15">
        <v>2925</v>
      </c>
      <c r="F184" s="24">
        <f>F189+F214</f>
        <v>3452.06</v>
      </c>
      <c r="G184" s="28">
        <f>G214</f>
        <v>624.64</v>
      </c>
      <c r="H184" s="28">
        <f>H214</f>
        <v>2324.59</v>
      </c>
      <c r="I184" s="28">
        <f>I214</f>
        <v>2616.29</v>
      </c>
    </row>
    <row r="185" spans="1:12" ht="25.5" x14ac:dyDescent="0.2">
      <c r="A185" s="58"/>
      <c r="B185" s="73"/>
      <c r="C185" s="6" t="s">
        <v>8</v>
      </c>
      <c r="D185" s="11" t="s">
        <v>109</v>
      </c>
      <c r="E185" s="15">
        <v>16143.8</v>
      </c>
      <c r="F185" s="24">
        <f>F190+F215</f>
        <v>16556.32</v>
      </c>
      <c r="G185" s="37">
        <f>G190+G215</f>
        <v>15238.34</v>
      </c>
      <c r="H185" s="28">
        <f>H187+H215</f>
        <v>17593.780000000002</v>
      </c>
      <c r="I185" s="28">
        <f>I187+I215</f>
        <v>41422.770000000004</v>
      </c>
    </row>
    <row r="186" spans="1:12" x14ac:dyDescent="0.2">
      <c r="A186" s="58"/>
      <c r="B186" s="73"/>
      <c r="C186" s="6" t="s">
        <v>9</v>
      </c>
      <c r="D186" s="11" t="s">
        <v>109</v>
      </c>
      <c r="E186" s="15">
        <v>0</v>
      </c>
      <c r="F186" s="24">
        <v>0</v>
      </c>
      <c r="G186" s="37">
        <v>0</v>
      </c>
      <c r="H186" s="28">
        <v>0</v>
      </c>
      <c r="I186" s="28">
        <v>0</v>
      </c>
    </row>
    <row r="187" spans="1:12" x14ac:dyDescent="0.2">
      <c r="A187" s="58" t="s">
        <v>76</v>
      </c>
      <c r="B187" s="8" t="s">
        <v>12</v>
      </c>
      <c r="C187" s="6" t="s">
        <v>5</v>
      </c>
      <c r="D187" s="11" t="s">
        <v>109</v>
      </c>
      <c r="E187" s="15">
        <v>15008.3</v>
      </c>
      <c r="F187" s="24">
        <f>F190</f>
        <v>15501.16</v>
      </c>
      <c r="G187" s="37">
        <f>G190</f>
        <v>15238.34</v>
      </c>
      <c r="H187" s="28">
        <f>H190</f>
        <v>16940.280000000002</v>
      </c>
      <c r="I187" s="28">
        <f>I190</f>
        <v>40489.040000000001</v>
      </c>
    </row>
    <row r="188" spans="1:12" ht="38.25" x14ac:dyDescent="0.2">
      <c r="A188" s="58"/>
      <c r="B188" s="67" t="s">
        <v>77</v>
      </c>
      <c r="C188" s="6" t="s">
        <v>6</v>
      </c>
      <c r="D188" s="11" t="s">
        <v>109</v>
      </c>
      <c r="E188" s="15">
        <v>0</v>
      </c>
      <c r="F188" s="24">
        <v>0</v>
      </c>
      <c r="G188" s="37">
        <v>0</v>
      </c>
      <c r="H188" s="28">
        <v>0</v>
      </c>
      <c r="I188" s="28">
        <v>0</v>
      </c>
    </row>
    <row r="189" spans="1:12" x14ac:dyDescent="0.2">
      <c r="A189" s="58"/>
      <c r="B189" s="56"/>
      <c r="C189" s="6" t="s">
        <v>7</v>
      </c>
      <c r="D189" s="11" t="s">
        <v>109</v>
      </c>
      <c r="E189" s="15">
        <v>0</v>
      </c>
      <c r="F189" s="24">
        <v>0</v>
      </c>
      <c r="G189" s="37">
        <v>0</v>
      </c>
      <c r="H189" s="28">
        <v>0</v>
      </c>
      <c r="I189" s="28">
        <v>0</v>
      </c>
    </row>
    <row r="190" spans="1:12" ht="25.5" x14ac:dyDescent="0.2">
      <c r="A190" s="58"/>
      <c r="B190" s="56"/>
      <c r="C190" s="6" t="s">
        <v>8</v>
      </c>
      <c r="D190" s="11" t="s">
        <v>109</v>
      </c>
      <c r="E190" s="15">
        <v>15008.3</v>
      </c>
      <c r="F190" s="24">
        <v>15501.16</v>
      </c>
      <c r="G190" s="37">
        <f>G195+G200+G205</f>
        <v>15238.34</v>
      </c>
      <c r="H190" s="43">
        <f>H195+H200+H205</f>
        <v>16940.280000000002</v>
      </c>
      <c r="I190" s="43">
        <f>I195+I200+I205+I210</f>
        <v>40489.040000000001</v>
      </c>
    </row>
    <row r="191" spans="1:12" x14ac:dyDescent="0.2">
      <c r="A191" s="58"/>
      <c r="B191" s="56"/>
      <c r="C191" s="6" t="s">
        <v>9</v>
      </c>
      <c r="D191" s="11" t="s">
        <v>109</v>
      </c>
      <c r="E191" s="15">
        <v>0</v>
      </c>
      <c r="F191" s="24">
        <v>0</v>
      </c>
      <c r="G191" s="37">
        <v>0</v>
      </c>
      <c r="H191" s="28">
        <v>0</v>
      </c>
      <c r="I191" s="28">
        <v>0</v>
      </c>
    </row>
    <row r="192" spans="1:12" x14ac:dyDescent="0.2">
      <c r="A192" s="58" t="s">
        <v>78</v>
      </c>
      <c r="B192" s="8"/>
      <c r="C192" s="6" t="s">
        <v>5</v>
      </c>
      <c r="D192" s="11" t="s">
        <v>109</v>
      </c>
      <c r="E192" s="15">
        <v>14786.4</v>
      </c>
      <c r="F192" s="24">
        <f>F195</f>
        <v>15395.98</v>
      </c>
      <c r="G192" s="37">
        <f>G195</f>
        <v>15045.26</v>
      </c>
      <c r="H192" s="28">
        <f>H195</f>
        <v>16417.93</v>
      </c>
      <c r="I192" s="28">
        <f>I195</f>
        <v>20150.87</v>
      </c>
    </row>
    <row r="193" spans="1:9" ht="38.25" x14ac:dyDescent="0.2">
      <c r="A193" s="58"/>
      <c r="B193" s="67" t="s">
        <v>80</v>
      </c>
      <c r="C193" s="6" t="s">
        <v>6</v>
      </c>
      <c r="D193" s="11" t="s">
        <v>109</v>
      </c>
      <c r="E193" s="15">
        <v>0</v>
      </c>
      <c r="F193" s="24">
        <v>0</v>
      </c>
      <c r="G193" s="37">
        <v>0</v>
      </c>
      <c r="H193" s="28">
        <v>0</v>
      </c>
      <c r="I193" s="28">
        <v>0</v>
      </c>
    </row>
    <row r="194" spans="1:9" x14ac:dyDescent="0.2">
      <c r="A194" s="58"/>
      <c r="B194" s="56"/>
      <c r="C194" s="6" t="s">
        <v>7</v>
      </c>
      <c r="D194" s="11" t="s">
        <v>109</v>
      </c>
      <c r="E194" s="15">
        <v>0</v>
      </c>
      <c r="F194" s="24">
        <v>0</v>
      </c>
      <c r="G194" s="37">
        <v>0</v>
      </c>
      <c r="H194" s="28">
        <v>0</v>
      </c>
      <c r="I194" s="28">
        <v>0</v>
      </c>
    </row>
    <row r="195" spans="1:9" ht="25.5" x14ac:dyDescent="0.2">
      <c r="A195" s="58"/>
      <c r="B195" s="56"/>
      <c r="C195" s="6" t="s">
        <v>8</v>
      </c>
      <c r="D195" s="11" t="s">
        <v>109</v>
      </c>
      <c r="E195" s="15">
        <v>14786.4</v>
      </c>
      <c r="F195" s="24">
        <v>15395.98</v>
      </c>
      <c r="G195" s="37">
        <v>15045.26</v>
      </c>
      <c r="H195" s="28">
        <f>18135.83-1717.9</f>
        <v>16417.93</v>
      </c>
      <c r="I195" s="28">
        <v>20150.87</v>
      </c>
    </row>
    <row r="196" spans="1:9" x14ac:dyDescent="0.2">
      <c r="A196" s="58"/>
      <c r="B196" s="56"/>
      <c r="C196" s="6" t="s">
        <v>9</v>
      </c>
      <c r="D196" s="11" t="s">
        <v>109</v>
      </c>
      <c r="E196" s="15">
        <v>0</v>
      </c>
      <c r="F196" s="24">
        <v>0</v>
      </c>
      <c r="G196" s="37">
        <v>0</v>
      </c>
      <c r="H196" s="28">
        <v>0</v>
      </c>
      <c r="I196" s="28">
        <v>0</v>
      </c>
    </row>
    <row r="197" spans="1:9" x14ac:dyDescent="0.2">
      <c r="A197" s="58" t="s">
        <v>81</v>
      </c>
      <c r="B197" s="8"/>
      <c r="C197" s="6" t="s">
        <v>5</v>
      </c>
      <c r="D197" s="11" t="s">
        <v>109</v>
      </c>
      <c r="E197" s="15">
        <v>221.9</v>
      </c>
      <c r="F197" s="24">
        <f>F200</f>
        <v>105.18</v>
      </c>
      <c r="G197" s="37">
        <f>G200</f>
        <v>99.08</v>
      </c>
      <c r="H197" s="28">
        <f>H200</f>
        <v>340.9</v>
      </c>
      <c r="I197" s="28">
        <f>I200</f>
        <v>329.81</v>
      </c>
    </row>
    <row r="198" spans="1:9" ht="38.25" x14ac:dyDescent="0.2">
      <c r="A198" s="58"/>
      <c r="B198" s="67" t="s">
        <v>22</v>
      </c>
      <c r="C198" s="6" t="s">
        <v>6</v>
      </c>
      <c r="D198" s="11" t="s">
        <v>109</v>
      </c>
      <c r="E198" s="15">
        <v>0</v>
      </c>
      <c r="F198" s="24">
        <v>0</v>
      </c>
      <c r="G198" s="37">
        <v>0</v>
      </c>
      <c r="H198" s="28">
        <v>0</v>
      </c>
      <c r="I198" s="28">
        <v>0</v>
      </c>
    </row>
    <row r="199" spans="1:9" x14ac:dyDescent="0.2">
      <c r="A199" s="58"/>
      <c r="B199" s="56"/>
      <c r="C199" s="6" t="s">
        <v>7</v>
      </c>
      <c r="D199" s="11" t="s">
        <v>109</v>
      </c>
      <c r="E199" s="15">
        <v>0</v>
      </c>
      <c r="F199" s="24">
        <v>0</v>
      </c>
      <c r="G199" s="37">
        <v>0</v>
      </c>
      <c r="H199" s="28"/>
      <c r="I199" s="28"/>
    </row>
    <row r="200" spans="1:9" ht="25.5" x14ac:dyDescent="0.2">
      <c r="A200" s="58"/>
      <c r="B200" s="56"/>
      <c r="C200" s="6" t="s">
        <v>8</v>
      </c>
      <c r="D200" s="11" t="s">
        <v>109</v>
      </c>
      <c r="E200" s="15">
        <v>221.9</v>
      </c>
      <c r="F200" s="24">
        <v>105.18</v>
      </c>
      <c r="G200" s="37">
        <v>99.08</v>
      </c>
      <c r="H200" s="28">
        <v>340.9</v>
      </c>
      <c r="I200" s="28">
        <v>329.81</v>
      </c>
    </row>
    <row r="201" spans="1:9" ht="18" customHeight="1" x14ac:dyDescent="0.2">
      <c r="A201" s="58"/>
      <c r="B201" s="56"/>
      <c r="C201" s="6" t="s">
        <v>9</v>
      </c>
      <c r="D201" s="11" t="s">
        <v>109</v>
      </c>
      <c r="E201" s="15">
        <v>0</v>
      </c>
      <c r="F201" s="24">
        <v>0</v>
      </c>
      <c r="G201" s="37">
        <v>0</v>
      </c>
      <c r="H201" s="28">
        <v>0</v>
      </c>
      <c r="I201" s="28">
        <v>0</v>
      </c>
    </row>
    <row r="202" spans="1:9" ht="18" customHeight="1" x14ac:dyDescent="0.2">
      <c r="A202" s="74" t="s">
        <v>116</v>
      </c>
      <c r="B202" s="39"/>
      <c r="C202" s="35" t="s">
        <v>5</v>
      </c>
      <c r="D202" s="34" t="s">
        <v>109</v>
      </c>
      <c r="E202" s="38">
        <v>0</v>
      </c>
      <c r="F202" s="37">
        <v>0</v>
      </c>
      <c r="G202" s="37">
        <f>G205</f>
        <v>94</v>
      </c>
      <c r="H202" s="28">
        <f>H205</f>
        <v>181.45</v>
      </c>
      <c r="I202" s="28">
        <f>I205</f>
        <v>8.36</v>
      </c>
    </row>
    <row r="203" spans="1:9" ht="38.25" customHeight="1" x14ac:dyDescent="0.2">
      <c r="A203" s="74"/>
      <c r="B203" s="66" t="s">
        <v>127</v>
      </c>
      <c r="C203" s="35" t="s">
        <v>6</v>
      </c>
      <c r="D203" s="34" t="s">
        <v>109</v>
      </c>
      <c r="E203" s="38">
        <v>0</v>
      </c>
      <c r="F203" s="37">
        <v>0</v>
      </c>
      <c r="G203" s="37">
        <v>0</v>
      </c>
      <c r="H203" s="28">
        <v>0</v>
      </c>
      <c r="I203" s="28">
        <v>0</v>
      </c>
    </row>
    <row r="204" spans="1:9" ht="18" customHeight="1" x14ac:dyDescent="0.2">
      <c r="A204" s="74"/>
      <c r="B204" s="66"/>
      <c r="C204" s="35" t="s">
        <v>7</v>
      </c>
      <c r="D204" s="34" t="s">
        <v>109</v>
      </c>
      <c r="E204" s="38">
        <v>0</v>
      </c>
      <c r="F204" s="37">
        <v>0</v>
      </c>
      <c r="G204" s="37">
        <v>0</v>
      </c>
      <c r="H204" s="28">
        <v>0</v>
      </c>
      <c r="I204" s="28">
        <v>0</v>
      </c>
    </row>
    <row r="205" spans="1:9" ht="18" customHeight="1" x14ac:dyDescent="0.2">
      <c r="A205" s="74"/>
      <c r="B205" s="66"/>
      <c r="C205" s="35" t="s">
        <v>8</v>
      </c>
      <c r="D205" s="34" t="s">
        <v>109</v>
      </c>
      <c r="E205" s="38">
        <v>0</v>
      </c>
      <c r="F205" s="37">
        <v>0</v>
      </c>
      <c r="G205" s="37">
        <v>94</v>
      </c>
      <c r="H205" s="28">
        <v>181.45</v>
      </c>
      <c r="I205" s="28">
        <v>8.36</v>
      </c>
    </row>
    <row r="206" spans="1:9" ht="18" customHeight="1" x14ac:dyDescent="0.2">
      <c r="A206" s="74"/>
      <c r="B206" s="67"/>
      <c r="C206" s="35" t="s">
        <v>9</v>
      </c>
      <c r="D206" s="34" t="s">
        <v>109</v>
      </c>
      <c r="E206" s="38">
        <v>0</v>
      </c>
      <c r="F206" s="37">
        <v>0</v>
      </c>
      <c r="G206" s="37">
        <v>0</v>
      </c>
      <c r="H206" s="28">
        <v>0</v>
      </c>
      <c r="I206" s="28">
        <v>0</v>
      </c>
    </row>
    <row r="207" spans="1:9" ht="18" customHeight="1" x14ac:dyDescent="0.2">
      <c r="A207" s="74" t="s">
        <v>132</v>
      </c>
      <c r="B207" s="68" t="s">
        <v>133</v>
      </c>
      <c r="C207" s="44" t="s">
        <v>5</v>
      </c>
      <c r="D207" s="46" t="s">
        <v>109</v>
      </c>
      <c r="E207" s="45">
        <v>0</v>
      </c>
      <c r="F207" s="43">
        <v>0</v>
      </c>
      <c r="G207" s="43">
        <f>G210</f>
        <v>0</v>
      </c>
      <c r="H207" s="28">
        <f>H210</f>
        <v>0</v>
      </c>
      <c r="I207" s="28">
        <f>I210</f>
        <v>20000</v>
      </c>
    </row>
    <row r="208" spans="1:9" ht="18" customHeight="1" x14ac:dyDescent="0.2">
      <c r="A208" s="74"/>
      <c r="B208" s="66"/>
      <c r="C208" s="44" t="s">
        <v>6</v>
      </c>
      <c r="D208" s="46" t="s">
        <v>109</v>
      </c>
      <c r="E208" s="45">
        <v>0</v>
      </c>
      <c r="F208" s="43">
        <v>0</v>
      </c>
      <c r="G208" s="43">
        <v>0</v>
      </c>
      <c r="H208" s="28">
        <v>0</v>
      </c>
      <c r="I208" s="28">
        <v>0</v>
      </c>
    </row>
    <row r="209" spans="1:9" ht="18" customHeight="1" x14ac:dyDescent="0.2">
      <c r="A209" s="74"/>
      <c r="B209" s="66"/>
      <c r="C209" s="44" t="s">
        <v>7</v>
      </c>
      <c r="D209" s="46" t="s">
        <v>109</v>
      </c>
      <c r="E209" s="45">
        <v>0</v>
      </c>
      <c r="F209" s="43">
        <v>0</v>
      </c>
      <c r="G209" s="43">
        <v>0</v>
      </c>
      <c r="H209" s="28">
        <v>0</v>
      </c>
      <c r="I209" s="28">
        <v>0</v>
      </c>
    </row>
    <row r="210" spans="1:9" ht="18" customHeight="1" x14ac:dyDescent="0.2">
      <c r="A210" s="74"/>
      <c r="B210" s="66"/>
      <c r="C210" s="44" t="s">
        <v>8</v>
      </c>
      <c r="D210" s="46" t="s">
        <v>109</v>
      </c>
      <c r="E210" s="45">
        <v>0</v>
      </c>
      <c r="F210" s="43">
        <v>0</v>
      </c>
      <c r="G210" s="43">
        <v>0</v>
      </c>
      <c r="H210" s="28">
        <v>0</v>
      </c>
      <c r="I210" s="28">
        <v>20000</v>
      </c>
    </row>
    <row r="211" spans="1:9" ht="18" customHeight="1" x14ac:dyDescent="0.2">
      <c r="A211" s="74"/>
      <c r="B211" s="67"/>
      <c r="C211" s="44" t="s">
        <v>9</v>
      </c>
      <c r="D211" s="46" t="s">
        <v>109</v>
      </c>
      <c r="E211" s="45">
        <v>0</v>
      </c>
      <c r="F211" s="43">
        <v>0</v>
      </c>
      <c r="G211" s="43">
        <v>0</v>
      </c>
      <c r="H211" s="28">
        <v>0</v>
      </c>
      <c r="I211" s="28">
        <v>0</v>
      </c>
    </row>
    <row r="212" spans="1:9" x14ac:dyDescent="0.2">
      <c r="A212" s="63" t="s">
        <v>82</v>
      </c>
      <c r="B212" s="36" t="s">
        <v>15</v>
      </c>
      <c r="C212" s="31" t="s">
        <v>5</v>
      </c>
      <c r="D212" s="33" t="s">
        <v>109</v>
      </c>
      <c r="E212" s="32">
        <v>4060.5</v>
      </c>
      <c r="F212" s="30">
        <f>F214+F215</f>
        <v>4507.22</v>
      </c>
      <c r="G212" s="37">
        <f>G215+G214</f>
        <v>624.64</v>
      </c>
      <c r="H212" s="28">
        <f>H214+H215</f>
        <v>2978.09</v>
      </c>
      <c r="I212" s="28">
        <f>I214+I215</f>
        <v>3550.02</v>
      </c>
    </row>
    <row r="213" spans="1:9" ht="38.25" x14ac:dyDescent="0.2">
      <c r="A213" s="64"/>
      <c r="B213" s="66" t="s">
        <v>83</v>
      </c>
      <c r="C213" s="31" t="s">
        <v>6</v>
      </c>
      <c r="D213" s="33" t="s">
        <v>109</v>
      </c>
      <c r="E213" s="32">
        <v>0</v>
      </c>
      <c r="F213" s="30">
        <v>0</v>
      </c>
      <c r="G213" s="37">
        <v>0</v>
      </c>
      <c r="H213" s="28">
        <v>0</v>
      </c>
      <c r="I213" s="28">
        <v>0</v>
      </c>
    </row>
    <row r="214" spans="1:9" x14ac:dyDescent="0.2">
      <c r="A214" s="64"/>
      <c r="B214" s="66"/>
      <c r="C214" s="31" t="s">
        <v>7</v>
      </c>
      <c r="D214" s="33" t="s">
        <v>109</v>
      </c>
      <c r="E214" s="32">
        <v>2925</v>
      </c>
      <c r="F214" s="30">
        <v>3452.06</v>
      </c>
      <c r="G214" s="37">
        <v>624.64</v>
      </c>
      <c r="H214" s="43">
        <v>2324.59</v>
      </c>
      <c r="I214" s="43">
        <v>2616.29</v>
      </c>
    </row>
    <row r="215" spans="1:9" ht="25.5" x14ac:dyDescent="0.2">
      <c r="A215" s="64"/>
      <c r="B215" s="66"/>
      <c r="C215" s="31" t="s">
        <v>8</v>
      </c>
      <c r="D215" s="33" t="s">
        <v>109</v>
      </c>
      <c r="E215" s="32">
        <v>1135.5</v>
      </c>
      <c r="F215" s="30">
        <v>1055.1600000000001</v>
      </c>
      <c r="G215" s="37">
        <v>0</v>
      </c>
      <c r="H215" s="28">
        <v>653.5</v>
      </c>
      <c r="I215" s="28">
        <v>933.73</v>
      </c>
    </row>
    <row r="216" spans="1:9" x14ac:dyDescent="0.2">
      <c r="A216" s="65"/>
      <c r="B216" s="67"/>
      <c r="C216" s="31" t="s">
        <v>9</v>
      </c>
      <c r="D216" s="33" t="s">
        <v>109</v>
      </c>
      <c r="E216" s="32">
        <v>0</v>
      </c>
      <c r="F216" s="30">
        <v>0</v>
      </c>
      <c r="G216" s="37">
        <v>0</v>
      </c>
      <c r="H216" s="28">
        <v>0</v>
      </c>
      <c r="I216" s="28">
        <v>0</v>
      </c>
    </row>
    <row r="217" spans="1:9" x14ac:dyDescent="0.2">
      <c r="A217" s="62">
        <v>4</v>
      </c>
      <c r="B217" s="73" t="s">
        <v>84</v>
      </c>
      <c r="C217" s="6" t="s">
        <v>5</v>
      </c>
      <c r="D217" s="11" t="s">
        <v>109</v>
      </c>
      <c r="E217" s="14">
        <v>4188.3999999999996</v>
      </c>
      <c r="F217" s="20">
        <f>F220</f>
        <v>4880.3599999999997</v>
      </c>
      <c r="G217" s="20">
        <f>G220</f>
        <v>6447.0599999999995</v>
      </c>
      <c r="H217" s="27">
        <f>H220</f>
        <v>12141.150000000001</v>
      </c>
      <c r="I217" s="27">
        <f>I220</f>
        <v>6391.52</v>
      </c>
    </row>
    <row r="218" spans="1:9" ht="38.25" x14ac:dyDescent="0.2">
      <c r="A218" s="62"/>
      <c r="B218" s="73"/>
      <c r="C218" s="6" t="s">
        <v>6</v>
      </c>
      <c r="D218" s="11" t="s">
        <v>109</v>
      </c>
      <c r="E218" s="15">
        <v>0</v>
      </c>
      <c r="F218" s="24">
        <v>0</v>
      </c>
      <c r="G218" s="37">
        <v>0</v>
      </c>
      <c r="H218" s="28">
        <v>0</v>
      </c>
      <c r="I218" s="28">
        <v>0</v>
      </c>
    </row>
    <row r="219" spans="1:9" x14ac:dyDescent="0.2">
      <c r="A219" s="62"/>
      <c r="B219" s="73"/>
      <c r="C219" s="6" t="s">
        <v>7</v>
      </c>
      <c r="D219" s="11" t="s">
        <v>109</v>
      </c>
      <c r="E219" s="15">
        <v>0</v>
      </c>
      <c r="F219" s="24">
        <v>0</v>
      </c>
      <c r="G219" s="37">
        <v>0</v>
      </c>
      <c r="H219" s="28">
        <v>0</v>
      </c>
      <c r="I219" s="28">
        <v>0</v>
      </c>
    </row>
    <row r="220" spans="1:9" ht="25.5" x14ac:dyDescent="0.2">
      <c r="A220" s="62"/>
      <c r="B220" s="73"/>
      <c r="C220" s="6" t="s">
        <v>8</v>
      </c>
      <c r="D220" s="11" t="s">
        <v>109</v>
      </c>
      <c r="E220" s="15">
        <v>4188.3999999999996</v>
      </c>
      <c r="F220" s="24">
        <f>F222+F227+F232</f>
        <v>4880.3599999999997</v>
      </c>
      <c r="G220" s="37">
        <f>G225+G230+G235</f>
        <v>6447.0599999999995</v>
      </c>
      <c r="H220" s="28">
        <f>H222+H227+H235</f>
        <v>12141.150000000001</v>
      </c>
      <c r="I220" s="28">
        <f>I222+I227+I232</f>
        <v>6391.52</v>
      </c>
    </row>
    <row r="221" spans="1:9" x14ac:dyDescent="0.2">
      <c r="A221" s="62"/>
      <c r="B221" s="73"/>
      <c r="C221" s="6" t="s">
        <v>9</v>
      </c>
      <c r="D221" s="11" t="s">
        <v>109</v>
      </c>
      <c r="E221" s="15">
        <v>0</v>
      </c>
      <c r="F221" s="24">
        <v>0</v>
      </c>
      <c r="G221" s="37">
        <v>0</v>
      </c>
      <c r="H221" s="28">
        <v>0</v>
      </c>
      <c r="I221" s="28">
        <v>0</v>
      </c>
    </row>
    <row r="222" spans="1:9" x14ac:dyDescent="0.2">
      <c r="A222" s="58" t="s">
        <v>85</v>
      </c>
      <c r="B222" s="8" t="s">
        <v>106</v>
      </c>
      <c r="C222" s="6" t="s">
        <v>5</v>
      </c>
      <c r="D222" s="11" t="s">
        <v>109</v>
      </c>
      <c r="E222" s="15">
        <v>424.7</v>
      </c>
      <c r="F222" s="24">
        <f>F225</f>
        <v>406.46999999999997</v>
      </c>
      <c r="G222" s="37">
        <f>G225</f>
        <v>655.57</v>
      </c>
      <c r="H222" s="28">
        <f>H225</f>
        <v>4159.2300000000005</v>
      </c>
      <c r="I222" s="28">
        <f>I225</f>
        <v>266.77999999999997</v>
      </c>
    </row>
    <row r="223" spans="1:9" ht="38.25" x14ac:dyDescent="0.2">
      <c r="A223" s="58"/>
      <c r="B223" s="67" t="s">
        <v>107</v>
      </c>
      <c r="C223" s="6" t="s">
        <v>6</v>
      </c>
      <c r="D223" s="11" t="s">
        <v>109</v>
      </c>
      <c r="E223" s="15">
        <v>0</v>
      </c>
      <c r="F223" s="24">
        <v>0</v>
      </c>
      <c r="G223" s="37">
        <v>0</v>
      </c>
      <c r="H223" s="28">
        <v>0</v>
      </c>
      <c r="I223" s="28">
        <v>0</v>
      </c>
    </row>
    <row r="224" spans="1:9" x14ac:dyDescent="0.2">
      <c r="A224" s="58"/>
      <c r="B224" s="56"/>
      <c r="C224" s="6" t="s">
        <v>7</v>
      </c>
      <c r="D224" s="11" t="s">
        <v>109</v>
      </c>
      <c r="E224" s="15">
        <v>0</v>
      </c>
      <c r="F224" s="24">
        <v>0</v>
      </c>
      <c r="G224" s="37">
        <v>0</v>
      </c>
      <c r="H224" s="28">
        <v>0</v>
      </c>
      <c r="I224" s="28">
        <v>0</v>
      </c>
    </row>
    <row r="225" spans="1:9" ht="25.5" x14ac:dyDescent="0.2">
      <c r="A225" s="58"/>
      <c r="B225" s="56"/>
      <c r="C225" s="6" t="s">
        <v>8</v>
      </c>
      <c r="D225" s="11" t="s">
        <v>109</v>
      </c>
      <c r="E225" s="15">
        <v>424.7</v>
      </c>
      <c r="F225" s="24">
        <f>270.57+107.63+28.27</f>
        <v>406.46999999999997</v>
      </c>
      <c r="G225" s="37">
        <v>655.57</v>
      </c>
      <c r="H225" s="43">
        <f>2464.37+1697.38+24.18-2.13-24.57</f>
        <v>4159.2300000000005</v>
      </c>
      <c r="I225" s="43">
        <v>266.77999999999997</v>
      </c>
    </row>
    <row r="226" spans="1:9" x14ac:dyDescent="0.2">
      <c r="A226" s="58"/>
      <c r="B226" s="56"/>
      <c r="C226" s="6" t="s">
        <v>9</v>
      </c>
      <c r="D226" s="11" t="s">
        <v>109</v>
      </c>
      <c r="E226" s="15">
        <v>0</v>
      </c>
      <c r="F226" s="24">
        <v>0</v>
      </c>
      <c r="G226" s="37">
        <v>0</v>
      </c>
      <c r="H226" s="28">
        <v>0</v>
      </c>
      <c r="I226" s="28">
        <v>0</v>
      </c>
    </row>
    <row r="227" spans="1:9" ht="15" customHeight="1" x14ac:dyDescent="0.2">
      <c r="A227" s="58" t="s">
        <v>86</v>
      </c>
      <c r="B227" s="56" t="s">
        <v>87</v>
      </c>
      <c r="C227" s="6" t="s">
        <v>5</v>
      </c>
      <c r="D227" s="11" t="s">
        <v>109</v>
      </c>
      <c r="E227" s="15">
        <v>1350.9</v>
      </c>
      <c r="F227" s="24">
        <f>F230</f>
        <v>2018.8799999999999</v>
      </c>
      <c r="G227" s="37">
        <f>G230</f>
        <v>2934.74</v>
      </c>
      <c r="H227" s="28">
        <f>H230</f>
        <v>3324.4900000000002</v>
      </c>
      <c r="I227" s="28">
        <f>I230</f>
        <v>1739.23</v>
      </c>
    </row>
    <row r="228" spans="1:9" ht="38.25" x14ac:dyDescent="0.2">
      <c r="A228" s="58"/>
      <c r="B228" s="56"/>
      <c r="C228" s="6" t="s">
        <v>6</v>
      </c>
      <c r="D228" s="11" t="s">
        <v>109</v>
      </c>
      <c r="E228" s="15">
        <v>0</v>
      </c>
      <c r="F228" s="24">
        <v>0</v>
      </c>
      <c r="G228" s="37">
        <v>0</v>
      </c>
      <c r="H228" s="28">
        <v>0</v>
      </c>
      <c r="I228" s="28">
        <v>0</v>
      </c>
    </row>
    <row r="229" spans="1:9" x14ac:dyDescent="0.2">
      <c r="A229" s="58"/>
      <c r="B229" s="56"/>
      <c r="C229" s="6" t="s">
        <v>7</v>
      </c>
      <c r="D229" s="11" t="s">
        <v>109</v>
      </c>
      <c r="E229" s="15">
        <v>0</v>
      </c>
      <c r="F229" s="24">
        <v>0</v>
      </c>
      <c r="G229" s="37">
        <v>0</v>
      </c>
      <c r="H229" s="28">
        <v>0</v>
      </c>
      <c r="I229" s="28">
        <v>0</v>
      </c>
    </row>
    <row r="230" spans="1:9" ht="25.5" x14ac:dyDescent="0.2">
      <c r="A230" s="58"/>
      <c r="B230" s="56"/>
      <c r="C230" s="6" t="s">
        <v>8</v>
      </c>
      <c r="D230" s="11" t="s">
        <v>109</v>
      </c>
      <c r="E230" s="15">
        <v>1350.9</v>
      </c>
      <c r="F230" s="24">
        <f>715.56+1212.06+91.26</f>
        <v>2018.8799999999999</v>
      </c>
      <c r="G230" s="37">
        <v>2934.74</v>
      </c>
      <c r="H230" s="43">
        <f>1409.13+1862.26+115-61.9</f>
        <v>3324.4900000000002</v>
      </c>
      <c r="I230" s="43">
        <v>1739.23</v>
      </c>
    </row>
    <row r="231" spans="1:9" x14ac:dyDescent="0.2">
      <c r="A231" s="58"/>
      <c r="B231" s="56"/>
      <c r="C231" s="6" t="s">
        <v>9</v>
      </c>
      <c r="D231" s="11" t="s">
        <v>109</v>
      </c>
      <c r="E231" s="15">
        <v>0</v>
      </c>
      <c r="F231" s="24">
        <v>0</v>
      </c>
      <c r="G231" s="37">
        <v>0</v>
      </c>
      <c r="H231" s="28">
        <v>0</v>
      </c>
      <c r="I231" s="28">
        <v>0</v>
      </c>
    </row>
    <row r="232" spans="1:9" ht="15" customHeight="1" x14ac:dyDescent="0.2">
      <c r="A232" s="58" t="s">
        <v>88</v>
      </c>
      <c r="B232" s="56" t="s">
        <v>89</v>
      </c>
      <c r="C232" s="6" t="s">
        <v>5</v>
      </c>
      <c r="D232" s="11" t="s">
        <v>109</v>
      </c>
      <c r="E232" s="15">
        <v>2412.8000000000002</v>
      </c>
      <c r="F232" s="24">
        <f>F235</f>
        <v>2455.0099999999998</v>
      </c>
      <c r="G232" s="37">
        <f>G235</f>
        <v>2856.75</v>
      </c>
      <c r="H232" s="28">
        <f>H235</f>
        <v>4657.43</v>
      </c>
      <c r="I232" s="28">
        <f>I235</f>
        <v>4385.51</v>
      </c>
    </row>
    <row r="233" spans="1:9" ht="38.25" x14ac:dyDescent="0.2">
      <c r="A233" s="58"/>
      <c r="B233" s="56"/>
      <c r="C233" s="6" t="s">
        <v>6</v>
      </c>
      <c r="D233" s="11" t="s">
        <v>109</v>
      </c>
      <c r="E233" s="15">
        <v>0</v>
      </c>
      <c r="F233" s="24">
        <v>0</v>
      </c>
      <c r="G233" s="37">
        <v>0</v>
      </c>
      <c r="H233" s="28">
        <v>0</v>
      </c>
      <c r="I233" s="28">
        <v>0</v>
      </c>
    </row>
    <row r="234" spans="1:9" x14ac:dyDescent="0.2">
      <c r="A234" s="58"/>
      <c r="B234" s="56"/>
      <c r="C234" s="6" t="s">
        <v>7</v>
      </c>
      <c r="D234" s="11" t="s">
        <v>109</v>
      </c>
      <c r="E234" s="15">
        <v>0</v>
      </c>
      <c r="F234" s="24">
        <v>0</v>
      </c>
      <c r="G234" s="37">
        <v>0</v>
      </c>
      <c r="H234" s="28">
        <v>0</v>
      </c>
      <c r="I234" s="28">
        <v>0</v>
      </c>
    </row>
    <row r="235" spans="1:9" ht="25.5" x14ac:dyDescent="0.2">
      <c r="A235" s="58"/>
      <c r="B235" s="56"/>
      <c r="C235" s="6" t="s">
        <v>8</v>
      </c>
      <c r="D235" s="11" t="s">
        <v>109</v>
      </c>
      <c r="E235" s="15">
        <v>2412.8000000000002</v>
      </c>
      <c r="F235" s="24">
        <f>1003.87+1404.75+46.39</f>
        <v>2455.0099999999998</v>
      </c>
      <c r="G235" s="37">
        <v>2856.75</v>
      </c>
      <c r="H235" s="43">
        <f>1883.1+2638.49+137.67-1.83</f>
        <v>4657.43</v>
      </c>
      <c r="I235" s="43">
        <v>4385.51</v>
      </c>
    </row>
    <row r="236" spans="1:9" x14ac:dyDescent="0.2">
      <c r="A236" s="58"/>
      <c r="B236" s="56"/>
      <c r="C236" s="6" t="s">
        <v>9</v>
      </c>
      <c r="D236" s="11" t="s">
        <v>109</v>
      </c>
      <c r="E236" s="15">
        <v>0</v>
      </c>
      <c r="F236" s="24">
        <v>0</v>
      </c>
      <c r="G236" s="37">
        <v>0</v>
      </c>
      <c r="H236" s="28">
        <v>0</v>
      </c>
      <c r="I236" s="28">
        <v>0</v>
      </c>
    </row>
    <row r="237" spans="1:9" ht="15" customHeight="1" x14ac:dyDescent="0.2">
      <c r="A237" s="52">
        <v>5</v>
      </c>
      <c r="B237" s="70" t="s">
        <v>90</v>
      </c>
      <c r="C237" s="6" t="s">
        <v>5</v>
      </c>
      <c r="D237" s="11" t="s">
        <v>109</v>
      </c>
      <c r="E237" s="14">
        <v>19821.400000000001</v>
      </c>
      <c r="F237" s="20">
        <f>F239+F241+F242</f>
        <v>24548.940000000002</v>
      </c>
      <c r="G237" s="20">
        <f>G239+G241+G242</f>
        <v>25062.1</v>
      </c>
      <c r="H237" s="27">
        <f>H239+H241+H240</f>
        <v>31007.350000000002</v>
      </c>
      <c r="I237" s="27">
        <f>I239+I241+I242+I240</f>
        <v>34441.270000000004</v>
      </c>
    </row>
    <row r="238" spans="1:9" ht="38.25" x14ac:dyDescent="0.2">
      <c r="A238" s="53"/>
      <c r="B238" s="71"/>
      <c r="C238" s="6" t="s">
        <v>6</v>
      </c>
      <c r="D238" s="11" t="s">
        <v>109</v>
      </c>
      <c r="E238" s="15">
        <v>0</v>
      </c>
      <c r="F238" s="24">
        <v>0</v>
      </c>
      <c r="G238" s="37"/>
      <c r="H238" s="28">
        <v>0</v>
      </c>
      <c r="I238" s="28">
        <v>0</v>
      </c>
    </row>
    <row r="239" spans="1:9" x14ac:dyDescent="0.2">
      <c r="A239" s="53"/>
      <c r="B239" s="71"/>
      <c r="C239" s="6" t="s">
        <v>7</v>
      </c>
      <c r="D239" s="11" t="s">
        <v>109</v>
      </c>
      <c r="E239" s="15">
        <v>5474</v>
      </c>
      <c r="F239" s="24">
        <f>F245+F270+F275+F280</f>
        <v>8227.9699999999993</v>
      </c>
      <c r="G239" s="28">
        <f>G273+G278</f>
        <v>6636.0599999999995</v>
      </c>
      <c r="H239" s="28">
        <f>H273+H280</f>
        <v>6694.58</v>
      </c>
      <c r="I239" s="28">
        <f>I273+I280</f>
        <v>8778.6899999999987</v>
      </c>
    </row>
    <row r="240" spans="1:9" x14ac:dyDescent="0.2">
      <c r="A240" s="53"/>
      <c r="B240" s="71"/>
      <c r="C240" s="44" t="s">
        <v>7</v>
      </c>
      <c r="D240" s="46" t="s">
        <v>110</v>
      </c>
      <c r="E240" s="45">
        <v>0</v>
      </c>
      <c r="F240" s="43">
        <v>0</v>
      </c>
      <c r="G240" s="28">
        <v>0</v>
      </c>
      <c r="H240" s="28">
        <f>H281</f>
        <v>397.27</v>
      </c>
      <c r="I240" s="28">
        <f>I281</f>
        <v>120</v>
      </c>
    </row>
    <row r="241" spans="1:9" ht="25.5" x14ac:dyDescent="0.2">
      <c r="A241" s="53"/>
      <c r="B241" s="71"/>
      <c r="C241" s="6" t="s">
        <v>8</v>
      </c>
      <c r="D241" s="11" t="s">
        <v>109</v>
      </c>
      <c r="E241" s="15">
        <v>13987.4</v>
      </c>
      <c r="F241" s="24">
        <f>F246+F271</f>
        <v>15850.970000000001</v>
      </c>
      <c r="G241" s="37">
        <f>G246+G271</f>
        <v>18306.04</v>
      </c>
      <c r="H241" s="28">
        <f>H246+H268</f>
        <v>23915.5</v>
      </c>
      <c r="I241" s="28">
        <f>I246+I268</f>
        <v>25542.58</v>
      </c>
    </row>
    <row r="242" spans="1:9" ht="19.5" customHeight="1" x14ac:dyDescent="0.2">
      <c r="A242" s="54"/>
      <c r="B242" s="72"/>
      <c r="C242" s="6" t="s">
        <v>9</v>
      </c>
      <c r="D242" s="11" t="s">
        <v>109</v>
      </c>
      <c r="E242" s="15">
        <v>360</v>
      </c>
      <c r="F242" s="24">
        <v>470</v>
      </c>
      <c r="G242" s="37">
        <f>G247</f>
        <v>120</v>
      </c>
      <c r="H242" s="28">
        <f>H247</f>
        <v>0</v>
      </c>
      <c r="I242" s="28">
        <f>I247</f>
        <v>0</v>
      </c>
    </row>
    <row r="243" spans="1:9" x14ac:dyDescent="0.2">
      <c r="A243" s="58" t="s">
        <v>91</v>
      </c>
      <c r="B243" s="8" t="s">
        <v>12</v>
      </c>
      <c r="C243" s="6" t="s">
        <v>5</v>
      </c>
      <c r="D243" s="11" t="s">
        <v>109</v>
      </c>
      <c r="E243" s="15">
        <v>14297.4</v>
      </c>
      <c r="F243" s="24">
        <f>F246+F247</f>
        <v>16275.970000000001</v>
      </c>
      <c r="G243" s="37">
        <f>G246+G247</f>
        <v>18392.95</v>
      </c>
      <c r="H243" s="28">
        <f>H246</f>
        <v>23860.5</v>
      </c>
      <c r="I243" s="28">
        <f>I246+I247</f>
        <v>25487.58</v>
      </c>
    </row>
    <row r="244" spans="1:9" ht="45" customHeight="1" x14ac:dyDescent="0.2">
      <c r="A244" s="58"/>
      <c r="B244" s="67" t="s">
        <v>92</v>
      </c>
      <c r="C244" s="6" t="s">
        <v>6</v>
      </c>
      <c r="D244" s="11" t="s">
        <v>109</v>
      </c>
      <c r="E244" s="15">
        <v>0</v>
      </c>
      <c r="F244" s="24">
        <v>0</v>
      </c>
      <c r="G244" s="37">
        <v>0</v>
      </c>
      <c r="H244" s="28">
        <v>0</v>
      </c>
      <c r="I244" s="28">
        <v>0</v>
      </c>
    </row>
    <row r="245" spans="1:9" x14ac:dyDescent="0.2">
      <c r="A245" s="58"/>
      <c r="B245" s="56"/>
      <c r="C245" s="6" t="s">
        <v>7</v>
      </c>
      <c r="D245" s="11" t="s">
        <v>109</v>
      </c>
      <c r="E245" s="15">
        <v>0</v>
      </c>
      <c r="F245" s="24">
        <v>0</v>
      </c>
      <c r="G245" s="37">
        <v>0</v>
      </c>
      <c r="H245" s="28">
        <v>0</v>
      </c>
      <c r="I245" s="28">
        <v>0</v>
      </c>
    </row>
    <row r="246" spans="1:9" ht="25.5" x14ac:dyDescent="0.2">
      <c r="A246" s="58"/>
      <c r="B246" s="56"/>
      <c r="C246" s="6" t="s">
        <v>8</v>
      </c>
      <c r="D246" s="11" t="s">
        <v>109</v>
      </c>
      <c r="E246" s="15">
        <v>14297.4</v>
      </c>
      <c r="F246" s="24">
        <f>F251++F256+F261+F266</f>
        <v>15805.970000000001</v>
      </c>
      <c r="G246" s="37">
        <f>G251+G256+G261</f>
        <v>18272.95</v>
      </c>
      <c r="H246" s="28">
        <f>H251+H256+H261+H266</f>
        <v>23860.5</v>
      </c>
      <c r="I246" s="28">
        <f>I251+I256+I261+I266</f>
        <v>25487.58</v>
      </c>
    </row>
    <row r="247" spans="1:9" x14ac:dyDescent="0.2">
      <c r="A247" s="58"/>
      <c r="B247" s="56"/>
      <c r="C247" s="6" t="s">
        <v>9</v>
      </c>
      <c r="D247" s="11" t="s">
        <v>109</v>
      </c>
      <c r="E247" s="15">
        <v>0</v>
      </c>
      <c r="F247" s="24">
        <v>470</v>
      </c>
      <c r="G247" s="37">
        <v>120</v>
      </c>
      <c r="H247" s="28">
        <f>H267</f>
        <v>0</v>
      </c>
      <c r="I247" s="28">
        <f>I267</f>
        <v>0</v>
      </c>
    </row>
    <row r="248" spans="1:9" x14ac:dyDescent="0.2">
      <c r="A248" s="58" t="s">
        <v>93</v>
      </c>
      <c r="B248" s="8" t="s">
        <v>79</v>
      </c>
      <c r="C248" s="6" t="s">
        <v>5</v>
      </c>
      <c r="D248" s="11" t="s">
        <v>109</v>
      </c>
      <c r="E248" s="15">
        <v>13128</v>
      </c>
      <c r="F248" s="24">
        <f>F251</f>
        <v>15016.49</v>
      </c>
      <c r="G248" s="37">
        <f>G251</f>
        <v>17357.29</v>
      </c>
      <c r="H248" s="28">
        <f>H251</f>
        <v>23027.309999999998</v>
      </c>
      <c r="I248" s="28">
        <f>I251</f>
        <v>24600.63</v>
      </c>
    </row>
    <row r="249" spans="1:9" ht="38.25" x14ac:dyDescent="0.2">
      <c r="A249" s="58"/>
      <c r="B249" s="67" t="s">
        <v>94</v>
      </c>
      <c r="C249" s="6" t="s">
        <v>6</v>
      </c>
      <c r="D249" s="11" t="s">
        <v>109</v>
      </c>
      <c r="E249" s="15">
        <v>0</v>
      </c>
      <c r="F249" s="24">
        <v>0</v>
      </c>
      <c r="G249" s="37">
        <v>0</v>
      </c>
      <c r="H249" s="28">
        <v>0</v>
      </c>
      <c r="I249" s="28">
        <v>0</v>
      </c>
    </row>
    <row r="250" spans="1:9" x14ac:dyDescent="0.2">
      <c r="A250" s="58"/>
      <c r="B250" s="56"/>
      <c r="C250" s="6" t="s">
        <v>7</v>
      </c>
      <c r="D250" s="11" t="s">
        <v>109</v>
      </c>
      <c r="E250" s="15">
        <v>0</v>
      </c>
      <c r="F250" s="24">
        <v>0</v>
      </c>
      <c r="G250" s="37">
        <v>0</v>
      </c>
      <c r="H250" s="28">
        <v>0</v>
      </c>
      <c r="I250" s="28">
        <v>0</v>
      </c>
    </row>
    <row r="251" spans="1:9" ht="25.5" x14ac:dyDescent="0.2">
      <c r="A251" s="58"/>
      <c r="B251" s="56"/>
      <c r="C251" s="6" t="s">
        <v>8</v>
      </c>
      <c r="D251" s="11" t="s">
        <v>109</v>
      </c>
      <c r="E251" s="15">
        <v>13128</v>
      </c>
      <c r="F251" s="24">
        <f>14811.49+200+5</f>
        <v>15016.49</v>
      </c>
      <c r="G251" s="37">
        <v>17357.29</v>
      </c>
      <c r="H251" s="28">
        <f>22901.69+125.62</f>
        <v>23027.309999999998</v>
      </c>
      <c r="I251" s="28">
        <v>24600.63</v>
      </c>
    </row>
    <row r="252" spans="1:9" x14ac:dyDescent="0.2">
      <c r="A252" s="58"/>
      <c r="B252" s="56"/>
      <c r="C252" s="6" t="s">
        <v>9</v>
      </c>
      <c r="D252" s="11" t="s">
        <v>109</v>
      </c>
      <c r="E252" s="15">
        <v>0</v>
      </c>
      <c r="F252" s="24">
        <v>0</v>
      </c>
      <c r="G252" s="37">
        <v>0</v>
      </c>
      <c r="H252" s="28">
        <v>0</v>
      </c>
      <c r="I252" s="28">
        <v>0</v>
      </c>
    </row>
    <row r="253" spans="1:9" x14ac:dyDescent="0.2">
      <c r="A253" s="58" t="s">
        <v>95</v>
      </c>
      <c r="B253" s="8" t="s">
        <v>96</v>
      </c>
      <c r="C253" s="6" t="s">
        <v>5</v>
      </c>
      <c r="D253" s="11" t="s">
        <v>109</v>
      </c>
      <c r="E253" s="15">
        <v>166.22</v>
      </c>
      <c r="F253" s="24">
        <f>F256</f>
        <v>196.94</v>
      </c>
      <c r="G253" s="37">
        <f>G256</f>
        <v>184.97</v>
      </c>
      <c r="H253" s="28">
        <f>H256</f>
        <v>184.97</v>
      </c>
      <c r="I253" s="28">
        <f>I256</f>
        <v>192.32</v>
      </c>
    </row>
    <row r="254" spans="1:9" ht="38.25" x14ac:dyDescent="0.2">
      <c r="A254" s="58"/>
      <c r="B254" s="67" t="s">
        <v>22</v>
      </c>
      <c r="C254" s="6" t="s">
        <v>6</v>
      </c>
      <c r="D254" s="11" t="s">
        <v>109</v>
      </c>
      <c r="E254" s="15">
        <v>0</v>
      </c>
      <c r="F254" s="24">
        <v>0</v>
      </c>
      <c r="G254" s="37">
        <v>0</v>
      </c>
      <c r="H254" s="28">
        <v>0</v>
      </c>
      <c r="I254" s="28">
        <v>0</v>
      </c>
    </row>
    <row r="255" spans="1:9" x14ac:dyDescent="0.2">
      <c r="A255" s="58"/>
      <c r="B255" s="56"/>
      <c r="C255" s="6" t="s">
        <v>7</v>
      </c>
      <c r="D255" s="11" t="s">
        <v>109</v>
      </c>
      <c r="E255" s="15">
        <v>0</v>
      </c>
      <c r="F255" s="24">
        <v>0</v>
      </c>
      <c r="G255" s="37">
        <v>0</v>
      </c>
      <c r="H255" s="28">
        <v>0</v>
      </c>
      <c r="I255" s="28">
        <v>0</v>
      </c>
    </row>
    <row r="256" spans="1:9" ht="25.5" x14ac:dyDescent="0.2">
      <c r="A256" s="58"/>
      <c r="B256" s="56"/>
      <c r="C256" s="6" t="s">
        <v>8</v>
      </c>
      <c r="D256" s="11" t="s">
        <v>109</v>
      </c>
      <c r="E256" s="15">
        <v>166.22</v>
      </c>
      <c r="F256" s="24">
        <v>196.94</v>
      </c>
      <c r="G256" s="37">
        <v>184.97</v>
      </c>
      <c r="H256" s="28">
        <v>184.97</v>
      </c>
      <c r="I256" s="28">
        <v>192.32</v>
      </c>
    </row>
    <row r="257" spans="1:9" x14ac:dyDescent="0.2">
      <c r="A257" s="58"/>
      <c r="B257" s="56"/>
      <c r="C257" s="6" t="s">
        <v>9</v>
      </c>
      <c r="D257" s="11" t="s">
        <v>109</v>
      </c>
      <c r="E257" s="15">
        <v>0</v>
      </c>
      <c r="F257" s="24">
        <v>0</v>
      </c>
      <c r="G257" s="37">
        <v>0</v>
      </c>
      <c r="H257" s="28">
        <v>0</v>
      </c>
      <c r="I257" s="28">
        <v>0</v>
      </c>
    </row>
    <row r="258" spans="1:9" x14ac:dyDescent="0.2">
      <c r="A258" s="58" t="s">
        <v>97</v>
      </c>
      <c r="B258" s="8" t="s">
        <v>98</v>
      </c>
      <c r="C258" s="6" t="s">
        <v>5</v>
      </c>
      <c r="D258" s="11" t="s">
        <v>109</v>
      </c>
      <c r="E258" s="15">
        <v>643.20000000000005</v>
      </c>
      <c r="F258" s="24">
        <f>F261</f>
        <v>592.54</v>
      </c>
      <c r="G258" s="37">
        <f>G261</f>
        <v>730.69</v>
      </c>
      <c r="H258" s="28">
        <f>H261</f>
        <v>648.22</v>
      </c>
      <c r="I258" s="28">
        <f>I261</f>
        <v>694.63</v>
      </c>
    </row>
    <row r="259" spans="1:9" ht="38.25" x14ac:dyDescent="0.2">
      <c r="A259" s="58"/>
      <c r="B259" s="67" t="s">
        <v>99</v>
      </c>
      <c r="C259" s="6" t="s">
        <v>6</v>
      </c>
      <c r="D259" s="11" t="s">
        <v>109</v>
      </c>
      <c r="E259" s="15">
        <v>0</v>
      </c>
      <c r="F259" s="24">
        <v>0</v>
      </c>
      <c r="G259" s="37">
        <v>0</v>
      </c>
      <c r="H259" s="28">
        <v>0</v>
      </c>
      <c r="I259" s="28">
        <v>0</v>
      </c>
    </row>
    <row r="260" spans="1:9" x14ac:dyDescent="0.2">
      <c r="A260" s="58"/>
      <c r="B260" s="56"/>
      <c r="C260" s="6" t="s">
        <v>7</v>
      </c>
      <c r="D260" s="11" t="s">
        <v>109</v>
      </c>
      <c r="E260" s="15">
        <v>0</v>
      </c>
      <c r="F260" s="24">
        <v>0</v>
      </c>
      <c r="G260" s="37">
        <v>0</v>
      </c>
      <c r="H260" s="28">
        <v>0</v>
      </c>
      <c r="I260" s="28">
        <v>0</v>
      </c>
    </row>
    <row r="261" spans="1:9" ht="25.5" x14ac:dyDescent="0.2">
      <c r="A261" s="58"/>
      <c r="B261" s="56"/>
      <c r="C261" s="6" t="s">
        <v>8</v>
      </c>
      <c r="D261" s="11" t="s">
        <v>109</v>
      </c>
      <c r="E261" s="15">
        <v>643.20000000000005</v>
      </c>
      <c r="F261" s="24">
        <v>592.54</v>
      </c>
      <c r="G261" s="37">
        <v>730.69</v>
      </c>
      <c r="H261" s="28">
        <f>662.38-14.16</f>
        <v>648.22</v>
      </c>
      <c r="I261" s="28">
        <v>694.63</v>
      </c>
    </row>
    <row r="262" spans="1:9" x14ac:dyDescent="0.2">
      <c r="A262" s="58"/>
      <c r="B262" s="56"/>
      <c r="C262" s="6" t="s">
        <v>9</v>
      </c>
      <c r="D262" s="11" t="s">
        <v>109</v>
      </c>
      <c r="E262" s="15">
        <v>0</v>
      </c>
      <c r="F262" s="24">
        <v>0</v>
      </c>
      <c r="G262" s="37">
        <v>0</v>
      </c>
      <c r="H262" s="28">
        <v>0</v>
      </c>
      <c r="I262" s="28">
        <v>0</v>
      </c>
    </row>
    <row r="263" spans="1:9" x14ac:dyDescent="0.2">
      <c r="A263" s="58" t="s">
        <v>108</v>
      </c>
      <c r="B263" s="56" t="s">
        <v>100</v>
      </c>
      <c r="C263" s="6" t="s">
        <v>5</v>
      </c>
      <c r="D263" s="11" t="s">
        <v>109</v>
      </c>
      <c r="E263" s="15">
        <v>360</v>
      </c>
      <c r="F263" s="24">
        <v>470</v>
      </c>
      <c r="G263" s="37">
        <f>G267</f>
        <v>120</v>
      </c>
      <c r="H263" s="28">
        <f>H267</f>
        <v>0</v>
      </c>
      <c r="I263" s="28">
        <f>I267</f>
        <v>0</v>
      </c>
    </row>
    <row r="264" spans="1:9" ht="38.25" x14ac:dyDescent="0.2">
      <c r="A264" s="58"/>
      <c r="B264" s="56"/>
      <c r="C264" s="6" t="s">
        <v>6</v>
      </c>
      <c r="D264" s="11" t="s">
        <v>109</v>
      </c>
      <c r="E264" s="15">
        <v>0</v>
      </c>
      <c r="F264" s="24">
        <v>0</v>
      </c>
      <c r="G264" s="37">
        <v>0</v>
      </c>
      <c r="H264" s="28">
        <v>0</v>
      </c>
      <c r="I264" s="28">
        <v>0</v>
      </c>
    </row>
    <row r="265" spans="1:9" x14ac:dyDescent="0.2">
      <c r="A265" s="58"/>
      <c r="B265" s="56"/>
      <c r="C265" s="6" t="s">
        <v>7</v>
      </c>
      <c r="D265" s="11" t="s">
        <v>109</v>
      </c>
      <c r="E265" s="15">
        <v>0</v>
      </c>
      <c r="F265" s="24">
        <v>0</v>
      </c>
      <c r="G265" s="37">
        <v>0</v>
      </c>
      <c r="H265" s="28">
        <v>0</v>
      </c>
      <c r="I265" s="28">
        <v>0</v>
      </c>
    </row>
    <row r="266" spans="1:9" ht="25.5" x14ac:dyDescent="0.2">
      <c r="A266" s="58"/>
      <c r="B266" s="56"/>
      <c r="C266" s="6" t="s">
        <v>8</v>
      </c>
      <c r="D266" s="11" t="s">
        <v>109</v>
      </c>
      <c r="E266" s="15">
        <v>0</v>
      </c>
      <c r="F266" s="24">
        <v>0</v>
      </c>
      <c r="G266" s="37">
        <v>0</v>
      </c>
      <c r="H266" s="28">
        <v>0</v>
      </c>
      <c r="I266" s="28">
        <v>0</v>
      </c>
    </row>
    <row r="267" spans="1:9" x14ac:dyDescent="0.2">
      <c r="A267" s="58"/>
      <c r="B267" s="56"/>
      <c r="C267" s="6" t="s">
        <v>9</v>
      </c>
      <c r="D267" s="11" t="s">
        <v>109</v>
      </c>
      <c r="E267" s="15">
        <v>360</v>
      </c>
      <c r="F267" s="24">
        <v>470</v>
      </c>
      <c r="G267" s="37">
        <v>120</v>
      </c>
      <c r="H267" s="28">
        <v>0</v>
      </c>
      <c r="I267" s="28">
        <v>0</v>
      </c>
    </row>
    <row r="268" spans="1:9" x14ac:dyDescent="0.2">
      <c r="A268" s="58" t="s">
        <v>101</v>
      </c>
      <c r="B268" s="8" t="s">
        <v>15</v>
      </c>
      <c r="C268" s="6" t="s">
        <v>5</v>
      </c>
      <c r="D268" s="11" t="s">
        <v>109</v>
      </c>
      <c r="E268" s="15">
        <v>50</v>
      </c>
      <c r="F268" s="24">
        <v>45</v>
      </c>
      <c r="G268" s="37">
        <f>G271</f>
        <v>33.090000000000003</v>
      </c>
      <c r="H268" s="28">
        <f>H271</f>
        <v>55</v>
      </c>
      <c r="I268" s="28">
        <f>I271</f>
        <v>55</v>
      </c>
    </row>
    <row r="269" spans="1:9" ht="38.25" x14ac:dyDescent="0.2">
      <c r="A269" s="58"/>
      <c r="B269" s="67" t="s">
        <v>102</v>
      </c>
      <c r="C269" s="6" t="s">
        <v>6</v>
      </c>
      <c r="D269" s="11" t="s">
        <v>109</v>
      </c>
      <c r="E269" s="15">
        <v>0</v>
      </c>
      <c r="F269" s="24">
        <v>0</v>
      </c>
      <c r="G269" s="37">
        <v>0</v>
      </c>
      <c r="H269" s="28">
        <v>0</v>
      </c>
      <c r="I269" s="28">
        <v>0</v>
      </c>
    </row>
    <row r="270" spans="1:9" x14ac:dyDescent="0.2">
      <c r="A270" s="58"/>
      <c r="B270" s="56"/>
      <c r="C270" s="6" t="s">
        <v>7</v>
      </c>
      <c r="D270" s="11" t="s">
        <v>109</v>
      </c>
      <c r="E270" s="15">
        <v>0</v>
      </c>
      <c r="F270" s="24">
        <v>0</v>
      </c>
      <c r="G270" s="37">
        <v>0</v>
      </c>
      <c r="H270" s="28">
        <v>0</v>
      </c>
      <c r="I270" s="28">
        <v>0</v>
      </c>
    </row>
    <row r="271" spans="1:9" ht="25.5" x14ac:dyDescent="0.2">
      <c r="A271" s="58"/>
      <c r="B271" s="56"/>
      <c r="C271" s="6" t="s">
        <v>8</v>
      </c>
      <c r="D271" s="11" t="s">
        <v>109</v>
      </c>
      <c r="E271" s="15">
        <v>50</v>
      </c>
      <c r="F271" s="24">
        <v>45</v>
      </c>
      <c r="G271" s="37">
        <v>33.090000000000003</v>
      </c>
      <c r="H271" s="28">
        <v>55</v>
      </c>
      <c r="I271" s="28">
        <v>55</v>
      </c>
    </row>
    <row r="272" spans="1:9" ht="40.5" customHeight="1" x14ac:dyDescent="0.2">
      <c r="A272" s="58"/>
      <c r="B272" s="56"/>
      <c r="C272" s="6" t="s">
        <v>9</v>
      </c>
      <c r="D272" s="11" t="s">
        <v>109</v>
      </c>
      <c r="E272" s="15">
        <v>0</v>
      </c>
      <c r="F272" s="24">
        <v>0</v>
      </c>
      <c r="G272" s="37">
        <v>0</v>
      </c>
      <c r="H272" s="28">
        <v>0</v>
      </c>
      <c r="I272" s="28">
        <v>0</v>
      </c>
    </row>
    <row r="273" spans="1:9" x14ac:dyDescent="0.2">
      <c r="A273" s="58" t="s">
        <v>103</v>
      </c>
      <c r="B273" s="8" t="s">
        <v>66</v>
      </c>
      <c r="C273" s="6" t="s">
        <v>5</v>
      </c>
      <c r="D273" s="11" t="s">
        <v>109</v>
      </c>
      <c r="E273" s="15">
        <v>5474</v>
      </c>
      <c r="F273" s="24">
        <v>6907</v>
      </c>
      <c r="G273" s="28">
        <f>G275</f>
        <v>4076.75</v>
      </c>
      <c r="H273" s="28">
        <f>H275</f>
        <v>5156.8500000000004</v>
      </c>
      <c r="I273" s="28">
        <f>I275</f>
        <v>6708.69</v>
      </c>
    </row>
    <row r="274" spans="1:9" ht="38.25" x14ac:dyDescent="0.2">
      <c r="A274" s="58"/>
      <c r="B274" s="67" t="s">
        <v>104</v>
      </c>
      <c r="C274" s="6" t="s">
        <v>6</v>
      </c>
      <c r="D274" s="11" t="s">
        <v>109</v>
      </c>
      <c r="E274" s="15">
        <v>0</v>
      </c>
      <c r="F274" s="24">
        <v>0</v>
      </c>
      <c r="G274" s="37">
        <v>0</v>
      </c>
      <c r="H274" s="28">
        <v>0</v>
      </c>
      <c r="I274" s="28">
        <v>0</v>
      </c>
    </row>
    <row r="275" spans="1:9" x14ac:dyDescent="0.2">
      <c r="A275" s="58"/>
      <c r="B275" s="56"/>
      <c r="C275" s="6" t="s">
        <v>7</v>
      </c>
      <c r="D275" s="11" t="s">
        <v>109</v>
      </c>
      <c r="E275" s="15">
        <v>5474</v>
      </c>
      <c r="F275" s="24">
        <v>6907</v>
      </c>
      <c r="G275" s="37">
        <v>4076.75</v>
      </c>
      <c r="H275" s="43">
        <f>6926.54-1769.69</f>
        <v>5156.8500000000004</v>
      </c>
      <c r="I275" s="43">
        <v>6708.69</v>
      </c>
    </row>
    <row r="276" spans="1:9" ht="25.5" x14ac:dyDescent="0.2">
      <c r="A276" s="58"/>
      <c r="B276" s="56"/>
      <c r="C276" s="6" t="s">
        <v>8</v>
      </c>
      <c r="D276" s="11" t="s">
        <v>109</v>
      </c>
      <c r="E276" s="15">
        <v>0</v>
      </c>
      <c r="F276" s="24">
        <v>0</v>
      </c>
      <c r="G276" s="37">
        <v>0</v>
      </c>
      <c r="H276" s="28">
        <v>0</v>
      </c>
      <c r="I276" s="28">
        <v>0</v>
      </c>
    </row>
    <row r="277" spans="1:9" x14ac:dyDescent="0.2">
      <c r="A277" s="58"/>
      <c r="B277" s="56"/>
      <c r="C277" s="6" t="s">
        <v>9</v>
      </c>
      <c r="D277" s="11" t="s">
        <v>109</v>
      </c>
      <c r="E277" s="15">
        <v>0</v>
      </c>
      <c r="F277" s="24">
        <v>0</v>
      </c>
      <c r="G277" s="37">
        <v>0</v>
      </c>
      <c r="H277" s="28">
        <v>0</v>
      </c>
      <c r="I277" s="28">
        <v>0</v>
      </c>
    </row>
    <row r="278" spans="1:9" ht="12.75" customHeight="1" x14ac:dyDescent="0.2">
      <c r="A278" s="58" t="s">
        <v>105</v>
      </c>
      <c r="B278" s="68" t="s">
        <v>131</v>
      </c>
      <c r="C278" s="6" t="s">
        <v>5</v>
      </c>
      <c r="D278" s="11" t="s">
        <v>109</v>
      </c>
      <c r="E278" s="15">
        <v>0</v>
      </c>
      <c r="F278" s="24">
        <f>F280</f>
        <v>1320.97</v>
      </c>
      <c r="G278" s="28">
        <f>G280</f>
        <v>2559.31</v>
      </c>
      <c r="H278" s="28">
        <f>H280+H281</f>
        <v>1935</v>
      </c>
      <c r="I278" s="28">
        <f>I280+I281</f>
        <v>2190</v>
      </c>
    </row>
    <row r="279" spans="1:9" ht="38.25" x14ac:dyDescent="0.2">
      <c r="A279" s="58"/>
      <c r="B279" s="66"/>
      <c r="C279" s="6" t="s">
        <v>6</v>
      </c>
      <c r="D279" s="11" t="s">
        <v>109</v>
      </c>
      <c r="E279" s="15">
        <v>0</v>
      </c>
      <c r="F279" s="24">
        <v>0</v>
      </c>
      <c r="G279" s="37">
        <v>0</v>
      </c>
      <c r="H279" s="28">
        <v>0</v>
      </c>
      <c r="I279" s="28">
        <v>0</v>
      </c>
    </row>
    <row r="280" spans="1:9" x14ac:dyDescent="0.2">
      <c r="A280" s="58"/>
      <c r="B280" s="66"/>
      <c r="C280" s="68" t="s">
        <v>7</v>
      </c>
      <c r="D280" s="11" t="s">
        <v>109</v>
      </c>
      <c r="E280" s="15">
        <v>0</v>
      </c>
      <c r="F280" s="24">
        <v>1320.97</v>
      </c>
      <c r="G280" s="37">
        <v>2559.31</v>
      </c>
      <c r="H280" s="43">
        <f>1657.73-120</f>
        <v>1537.73</v>
      </c>
      <c r="I280" s="43">
        <v>2070</v>
      </c>
    </row>
    <row r="281" spans="1:9" ht="17.25" customHeight="1" x14ac:dyDescent="0.2">
      <c r="A281" s="58"/>
      <c r="B281" s="66"/>
      <c r="C281" s="67"/>
      <c r="D281" s="40" t="s">
        <v>110</v>
      </c>
      <c r="E281" s="42">
        <v>0</v>
      </c>
      <c r="F281" s="41">
        <v>0</v>
      </c>
      <c r="G281" s="41">
        <v>0</v>
      </c>
      <c r="H281" s="43">
        <v>397.27</v>
      </c>
      <c r="I281" s="43">
        <v>120</v>
      </c>
    </row>
    <row r="282" spans="1:9" ht="25.5" x14ac:dyDescent="0.2">
      <c r="A282" s="58"/>
      <c r="B282" s="66"/>
      <c r="C282" s="6" t="s">
        <v>8</v>
      </c>
      <c r="D282" s="11" t="s">
        <v>109</v>
      </c>
      <c r="E282" s="15">
        <v>0</v>
      </c>
      <c r="F282" s="24">
        <v>0</v>
      </c>
      <c r="G282" s="37">
        <v>0</v>
      </c>
      <c r="H282" s="28">
        <v>0</v>
      </c>
      <c r="I282" s="28">
        <v>0</v>
      </c>
    </row>
    <row r="283" spans="1:9" x14ac:dyDescent="0.2">
      <c r="A283" s="58"/>
      <c r="B283" s="67"/>
      <c r="C283" s="6" t="s">
        <v>9</v>
      </c>
      <c r="D283" s="11" t="s">
        <v>109</v>
      </c>
      <c r="E283" s="7">
        <v>0</v>
      </c>
      <c r="F283" s="21">
        <v>0</v>
      </c>
      <c r="G283" s="21">
        <v>0</v>
      </c>
      <c r="H283" s="28">
        <v>0</v>
      </c>
      <c r="I283" s="28">
        <v>0</v>
      </c>
    </row>
    <row r="284" spans="1:9" ht="12.75" customHeight="1" x14ac:dyDescent="0.2">
      <c r="A284" s="58" t="s">
        <v>136</v>
      </c>
      <c r="B284" s="68" t="s">
        <v>135</v>
      </c>
      <c r="C284" s="48" t="s">
        <v>5</v>
      </c>
      <c r="D284" s="49" t="s">
        <v>109</v>
      </c>
      <c r="E284" s="51">
        <v>0</v>
      </c>
      <c r="F284" s="50">
        <f>F286</f>
        <v>0</v>
      </c>
      <c r="G284" s="28">
        <f>G286</f>
        <v>0</v>
      </c>
      <c r="H284" s="28">
        <v>0</v>
      </c>
      <c r="I284" s="28">
        <v>0</v>
      </c>
    </row>
    <row r="285" spans="1:9" ht="38.25" x14ac:dyDescent="0.2">
      <c r="A285" s="58"/>
      <c r="B285" s="66"/>
      <c r="C285" s="48" t="s">
        <v>6</v>
      </c>
      <c r="D285" s="49" t="s">
        <v>109</v>
      </c>
      <c r="E285" s="51">
        <v>0</v>
      </c>
      <c r="F285" s="50">
        <v>0</v>
      </c>
      <c r="G285" s="50">
        <v>0</v>
      </c>
      <c r="H285" s="28">
        <v>0</v>
      </c>
      <c r="I285" s="28">
        <v>0</v>
      </c>
    </row>
    <row r="286" spans="1:9" x14ac:dyDescent="0.2">
      <c r="A286" s="58"/>
      <c r="B286" s="66"/>
      <c r="C286" s="47" t="s">
        <v>7</v>
      </c>
      <c r="D286" s="49" t="s">
        <v>109</v>
      </c>
      <c r="E286" s="51">
        <v>0</v>
      </c>
      <c r="F286" s="50">
        <v>0</v>
      </c>
      <c r="G286" s="50">
        <v>0</v>
      </c>
      <c r="H286" s="50">
        <v>0</v>
      </c>
      <c r="I286" s="50">
        <v>0</v>
      </c>
    </row>
    <row r="287" spans="1:9" ht="25.5" x14ac:dyDescent="0.2">
      <c r="A287" s="58"/>
      <c r="B287" s="66"/>
      <c r="C287" s="48" t="s">
        <v>8</v>
      </c>
      <c r="D287" s="49" t="s">
        <v>109</v>
      </c>
      <c r="E287" s="51">
        <v>0</v>
      </c>
      <c r="F287" s="50">
        <v>0</v>
      </c>
      <c r="G287" s="50">
        <v>0</v>
      </c>
      <c r="H287" s="28">
        <v>0</v>
      </c>
      <c r="I287" s="28">
        <v>0</v>
      </c>
    </row>
    <row r="288" spans="1:9" x14ac:dyDescent="0.2">
      <c r="A288" s="58"/>
      <c r="B288" s="67"/>
      <c r="C288" s="48" t="s">
        <v>9</v>
      </c>
      <c r="D288" s="49" t="s">
        <v>109</v>
      </c>
      <c r="E288" s="7">
        <v>0</v>
      </c>
      <c r="F288" s="21">
        <v>0</v>
      </c>
      <c r="G288" s="21">
        <v>0</v>
      </c>
      <c r="H288" s="28">
        <v>0</v>
      </c>
      <c r="I288" s="28">
        <v>0</v>
      </c>
    </row>
  </sheetData>
  <mergeCells count="130">
    <mergeCell ref="A284:A288"/>
    <mergeCell ref="B284:B288"/>
    <mergeCell ref="B278:B283"/>
    <mergeCell ref="C280:C281"/>
    <mergeCell ref="A137:A141"/>
    <mergeCell ref="B137:B141"/>
    <mergeCell ref="A127:A131"/>
    <mergeCell ref="A132:A136"/>
    <mergeCell ref="B132:B136"/>
    <mergeCell ref="E1:I1"/>
    <mergeCell ref="E2:I2"/>
    <mergeCell ref="A4:A5"/>
    <mergeCell ref="B4:B5"/>
    <mergeCell ref="C4:C5"/>
    <mergeCell ref="D4:D5"/>
    <mergeCell ref="A7:A13"/>
    <mergeCell ref="B7:B13"/>
    <mergeCell ref="C9:C10"/>
    <mergeCell ref="C11:C12"/>
    <mergeCell ref="E4:I4"/>
    <mergeCell ref="B3:I3"/>
    <mergeCell ref="A122:A126"/>
    <mergeCell ref="A51:A55"/>
    <mergeCell ref="A56:A60"/>
    <mergeCell ref="A14:A20"/>
    <mergeCell ref="B14:B20"/>
    <mergeCell ref="C16:C17"/>
    <mergeCell ref="C18:C19"/>
    <mergeCell ref="A21:A25"/>
    <mergeCell ref="A26:A30"/>
    <mergeCell ref="A97:A101"/>
    <mergeCell ref="A102:A106"/>
    <mergeCell ref="A107:A111"/>
    <mergeCell ref="A112:A116"/>
    <mergeCell ref="A36:A40"/>
    <mergeCell ref="A61:A65"/>
    <mergeCell ref="B61:B65"/>
    <mergeCell ref="A66:A70"/>
    <mergeCell ref="B66:B70"/>
    <mergeCell ref="A71:A75"/>
    <mergeCell ref="B71:B75"/>
    <mergeCell ref="A46:A50"/>
    <mergeCell ref="A41:A45"/>
    <mergeCell ref="A76:A80"/>
    <mergeCell ref="A81:A85"/>
    <mergeCell ref="A86:A90"/>
    <mergeCell ref="B81:B85"/>
    <mergeCell ref="B86:B90"/>
    <mergeCell ref="B56:B60"/>
    <mergeCell ref="B198:B201"/>
    <mergeCell ref="A202:A206"/>
    <mergeCell ref="B203:B206"/>
    <mergeCell ref="A172:A176"/>
    <mergeCell ref="A177:A181"/>
    <mergeCell ref="A182:A186"/>
    <mergeCell ref="B182:B186"/>
    <mergeCell ref="A207:A211"/>
    <mergeCell ref="A31:A35"/>
    <mergeCell ref="A268:A272"/>
    <mergeCell ref="A273:A277"/>
    <mergeCell ref="A278:A283"/>
    <mergeCell ref="B27:B30"/>
    <mergeCell ref="B32:B35"/>
    <mergeCell ref="B37:B40"/>
    <mergeCell ref="B42:B45"/>
    <mergeCell ref="B47:B50"/>
    <mergeCell ref="A243:A247"/>
    <mergeCell ref="A248:A252"/>
    <mergeCell ref="A253:A257"/>
    <mergeCell ref="A258:A262"/>
    <mergeCell ref="A263:A267"/>
    <mergeCell ref="B263:B267"/>
    <mergeCell ref="B244:B247"/>
    <mergeCell ref="B249:B252"/>
    <mergeCell ref="B254:B257"/>
    <mergeCell ref="A232:A236"/>
    <mergeCell ref="B232:B236"/>
    <mergeCell ref="A227:A231"/>
    <mergeCell ref="B227:B231"/>
    <mergeCell ref="B269:B272"/>
    <mergeCell ref="A147:A151"/>
    <mergeCell ref="B147:B151"/>
    <mergeCell ref="B259:B262"/>
    <mergeCell ref="B207:B211"/>
    <mergeCell ref="B274:B277"/>
    <mergeCell ref="B22:B25"/>
    <mergeCell ref="B52:B55"/>
    <mergeCell ref="B98:B101"/>
    <mergeCell ref="B113:B116"/>
    <mergeCell ref="B118:B121"/>
    <mergeCell ref="B128:B131"/>
    <mergeCell ref="B153:B156"/>
    <mergeCell ref="B77:B80"/>
    <mergeCell ref="B92:B96"/>
    <mergeCell ref="B103:B106"/>
    <mergeCell ref="B108:B111"/>
    <mergeCell ref="B123:B126"/>
    <mergeCell ref="B178:B181"/>
    <mergeCell ref="B173:B176"/>
    <mergeCell ref="B157:B161"/>
    <mergeCell ref="B162:B166"/>
    <mergeCell ref="B168:B171"/>
    <mergeCell ref="B237:B242"/>
    <mergeCell ref="B142:B146"/>
    <mergeCell ref="B223:B226"/>
    <mergeCell ref="B217:B221"/>
    <mergeCell ref="A237:A242"/>
    <mergeCell ref="H94:H95"/>
    <mergeCell ref="I94:I95"/>
    <mergeCell ref="G94:G95"/>
    <mergeCell ref="C94:C95"/>
    <mergeCell ref="D94:D95"/>
    <mergeCell ref="E94:E95"/>
    <mergeCell ref="F94:F95"/>
    <mergeCell ref="A152:A156"/>
    <mergeCell ref="A157:A161"/>
    <mergeCell ref="A162:A166"/>
    <mergeCell ref="A167:A171"/>
    <mergeCell ref="A117:A121"/>
    <mergeCell ref="A91:A96"/>
    <mergeCell ref="A142:A146"/>
    <mergeCell ref="A222:A226"/>
    <mergeCell ref="A217:A221"/>
    <mergeCell ref="A212:A216"/>
    <mergeCell ref="B213:B216"/>
    <mergeCell ref="A187:A191"/>
    <mergeCell ref="A192:A196"/>
    <mergeCell ref="A197:A201"/>
    <mergeCell ref="B188:B191"/>
    <mergeCell ref="B193:B196"/>
  </mergeCells>
  <pageMargins left="0.51181102362204722" right="0.31496062992125984" top="0.74803149606299213" bottom="0.35433070866141736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2022-01-20T04:10:57Z</dcterms:modified>
</cp:coreProperties>
</file>